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 Spider\Dropbox\PPGCM\"/>
    </mc:Choice>
  </mc:AlternateContent>
  <bookViews>
    <workbookView xWindow="0" yWindow="0" windowWidth="20490" windowHeight="7650"/>
  </bookViews>
  <sheets>
    <sheet name="Planilha de Pontuação" sheetId="1" r:id="rId1"/>
    <sheet name="Planilh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0" i="1" l="1"/>
  <c r="F167" i="1"/>
  <c r="F164" i="1"/>
  <c r="F161" i="1"/>
  <c r="F158" i="1"/>
  <c r="F144" i="1"/>
  <c r="F141" i="1"/>
  <c r="F138" i="1"/>
  <c r="F135" i="1"/>
  <c r="F132" i="1"/>
  <c r="F129" i="1"/>
  <c r="F119" i="1"/>
  <c r="F116" i="1"/>
  <c r="F113" i="1"/>
  <c r="F110" i="1"/>
  <c r="F107" i="1"/>
  <c r="F104" i="1"/>
  <c r="F66" i="1"/>
  <c r="F90" i="1"/>
  <c r="F85" i="1"/>
  <c r="F75" i="1"/>
  <c r="F77" i="1"/>
  <c r="F76" i="1"/>
  <c r="F68" i="1"/>
  <c r="F67" i="1"/>
  <c r="F59" i="1"/>
  <c r="F58" i="1"/>
  <c r="F57" i="1"/>
  <c r="F48" i="1"/>
  <c r="F43" i="1"/>
  <c r="F38" i="1"/>
  <c r="F33" i="1"/>
  <c r="F28" i="1"/>
  <c r="F172" i="1" l="1"/>
  <c r="M28" i="1" s="1"/>
  <c r="F121" i="1"/>
  <c r="M24" i="1" s="1"/>
  <c r="F146" i="1"/>
  <c r="M26" i="1" s="1"/>
  <c r="F61" i="1"/>
  <c r="M13" i="1" s="1"/>
  <c r="F79" i="1"/>
  <c r="M17" i="1" s="1"/>
  <c r="F70" i="1"/>
  <c r="M15" i="1" s="1"/>
  <c r="F18" i="1"/>
  <c r="F13" i="1"/>
  <c r="B38" i="2"/>
  <c r="C38" i="2"/>
  <c r="D38" i="2"/>
  <c r="E38" i="2"/>
  <c r="F38" i="2"/>
  <c r="I38" i="2" s="1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L41" i="2" s="1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L44" i="2" s="1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I47" i="2" s="1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J50" i="2" s="1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L53" i="2" s="1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L56" i="2" s="1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J59" i="2" s="1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J62" i="2" s="1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L65" i="2" s="1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L68" i="2" s="1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J71" i="2" s="1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J74" i="2" s="1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K77" i="2" s="1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L80" i="2" s="1"/>
  <c r="C37" i="2"/>
  <c r="D37" i="2"/>
  <c r="E37" i="2"/>
  <c r="F37" i="2"/>
  <c r="G37" i="2"/>
  <c r="B37" i="2"/>
  <c r="F52" i="1"/>
  <c r="M11" i="1" s="1"/>
  <c r="L4" i="1" l="1"/>
  <c r="F22" i="1"/>
  <c r="M9" i="1" s="1"/>
  <c r="I41" i="2"/>
  <c r="J41" i="2"/>
  <c r="K41" i="2"/>
  <c r="K74" i="2"/>
  <c r="J53" i="2"/>
  <c r="K50" i="2"/>
  <c r="K38" i="2"/>
  <c r="L38" i="2"/>
  <c r="I80" i="2"/>
  <c r="K80" i="2"/>
  <c r="J80" i="2"/>
  <c r="I77" i="2"/>
  <c r="J77" i="2"/>
  <c r="L77" i="2"/>
  <c r="I74" i="2"/>
  <c r="L74" i="2"/>
  <c r="I71" i="2"/>
  <c r="L71" i="2"/>
  <c r="K71" i="2"/>
  <c r="J68" i="2"/>
  <c r="I68" i="2"/>
  <c r="K68" i="2"/>
  <c r="I65" i="2"/>
  <c r="J65" i="2"/>
  <c r="K65" i="2"/>
  <c r="I62" i="2"/>
  <c r="L62" i="2"/>
  <c r="K62" i="2"/>
  <c r="L59" i="2"/>
  <c r="I59" i="2"/>
  <c r="K59" i="2"/>
  <c r="J56" i="2"/>
  <c r="I56" i="2"/>
  <c r="K56" i="2"/>
  <c r="I53" i="2"/>
  <c r="K53" i="2"/>
  <c r="L50" i="2"/>
  <c r="I50" i="2"/>
  <c r="J47" i="2"/>
  <c r="L47" i="2"/>
  <c r="K47" i="2"/>
  <c r="J44" i="2"/>
  <c r="K44" i="2"/>
  <c r="I44" i="2"/>
  <c r="J38" i="2"/>
  <c r="G80" i="2"/>
  <c r="G77" i="2"/>
  <c r="G74" i="2"/>
  <c r="G71" i="2"/>
  <c r="G68" i="2"/>
  <c r="G65" i="2"/>
  <c r="G62" i="2"/>
  <c r="G59" i="2"/>
  <c r="G56" i="2"/>
  <c r="G53" i="2"/>
  <c r="G50" i="2"/>
  <c r="G47" i="2"/>
  <c r="G44" i="2"/>
  <c r="G41" i="2"/>
  <c r="F94" i="1"/>
  <c r="M19" i="1" s="1"/>
  <c r="G38" i="2"/>
  <c r="J4" i="1" l="1"/>
  <c r="I82" i="2"/>
  <c r="J82" i="2"/>
  <c r="L82" i="2"/>
  <c r="K82" i="2"/>
</calcChain>
</file>

<file path=xl/sharedStrings.xml><?xml version="1.0" encoding="utf-8"?>
<sst xmlns="http://schemas.openxmlformats.org/spreadsheetml/2006/main" count="247" uniqueCount="86">
  <si>
    <t xml:space="preserve">Candidato ao curso de </t>
  </si>
  <si>
    <t>Mestrado</t>
  </si>
  <si>
    <t>Doutorado</t>
  </si>
  <si>
    <t>Nome do Candidato</t>
  </si>
  <si>
    <t>sim</t>
  </si>
  <si>
    <t>não</t>
  </si>
  <si>
    <t>Solicita bolsa?</t>
  </si>
  <si>
    <t>1,0 ponto por curso de especialização concluído (mínimo 360 horas)</t>
  </si>
  <si>
    <t>0,5 ponto por curso de aperfeiçoamento concluído (mínimo 180 horas);</t>
  </si>
  <si>
    <t>Início</t>
  </si>
  <si>
    <t>Término</t>
  </si>
  <si>
    <t>Pontos</t>
  </si>
  <si>
    <t>3.    Iniciação Científica</t>
  </si>
  <si>
    <t>Projeto</t>
  </si>
  <si>
    <t>4.   Experiência docente</t>
  </si>
  <si>
    <t>Instituição – nível (Fundamental, Médio, Superior)</t>
  </si>
  <si>
    <t>5.   Experiência em empresa</t>
  </si>
  <si>
    <t>Empresa</t>
  </si>
  <si>
    <t>Trabalho</t>
  </si>
  <si>
    <t>Evento</t>
  </si>
  <si>
    <t>Data</t>
  </si>
  <si>
    <t>Categoria</t>
  </si>
  <si>
    <t>0,2 ponto por resumo (abstract) (máximo 1,0 ponto)</t>
  </si>
  <si>
    <t>0,4 ponto por resumo estendido (máximo 1,2 ponto)</t>
  </si>
  <si>
    <t>0,5 ponto por trabalho completo (máximo 1,5 ponto)</t>
  </si>
  <si>
    <t xml:space="preserve">0,5 ponto por capítulo de livro (máximo 1,0 ponto)
</t>
  </si>
  <si>
    <t>Considerar a classificação das revistas na Área de Materiais da Capes (classificação mais atual)</t>
  </si>
  <si>
    <t>Artigo</t>
  </si>
  <si>
    <t>Revista</t>
  </si>
  <si>
    <t xml:space="preserve">0,2 pontos por mês efetivo no exterior durante o Mestrado
</t>
  </si>
  <si>
    <t>Instituição</t>
  </si>
  <si>
    <t>País</t>
  </si>
  <si>
    <t>Atividades Desenvolvidas</t>
  </si>
  <si>
    <t>Curso</t>
  </si>
  <si>
    <t>Horas</t>
  </si>
  <si>
    <t>especialização</t>
  </si>
  <si>
    <t>aperfeiçoamento</t>
  </si>
  <si>
    <t xml:space="preserve">  </t>
  </si>
  <si>
    <t>durante Mestrado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</si>
  <si>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9"/>
        <color theme="1"/>
        <rFont val="Verdana"/>
        <family val="2"/>
      </rPr>
      <t xml:space="preserve">Cursos </t>
    </r>
    <r>
      <rPr>
        <b/>
        <i/>
        <sz val="9"/>
        <color theme="1"/>
        <rFont val="Verdana"/>
        <family val="2"/>
      </rPr>
      <t xml:space="preserve">Latu Sensu </t>
    </r>
    <r>
      <rPr>
        <b/>
        <sz val="9"/>
        <color theme="1"/>
        <rFont val="Verdana"/>
        <family val="2"/>
      </rPr>
      <t>de especialização ou aperfeiçoamento</t>
    </r>
  </si>
  <si>
    <t>Resumo</t>
  </si>
  <si>
    <t>estendido</t>
  </si>
  <si>
    <t>completo</t>
  </si>
  <si>
    <t>cap. Livro</t>
  </si>
  <si>
    <t>Total do item</t>
  </si>
  <si>
    <t xml:space="preserve">0,2 ponto por curso com mínimo de 30h </t>
  </si>
  <si>
    <t>0,4 ponto por curso com mínimo de 60h</t>
  </si>
  <si>
    <t>2.    Cursos de curta duração (mínimo 30 h)</t>
  </si>
  <si>
    <t>0,2 ponto por mês realizado</t>
  </si>
  <si>
    <t xml:space="preserve">Máximo do item  </t>
  </si>
  <si>
    <t>1,0 ponto por ano (contar as frações)</t>
  </si>
  <si>
    <t>0,5 ponto por ano (contar as frações)</t>
  </si>
  <si>
    <r>
      <t>6.</t>
    </r>
    <r>
      <rPr>
        <b/>
        <sz val="7"/>
        <color theme="1"/>
        <rFont val="Times New Roman"/>
        <family val="1"/>
      </rPr>
      <t>  </t>
    </r>
    <r>
      <rPr>
        <b/>
        <sz val="9"/>
        <color theme="1"/>
        <rFont val="Verdana"/>
        <family val="2"/>
      </rPr>
      <t xml:space="preserve"> Experiência Internacional</t>
    </r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</si>
  <si>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9"/>
        <color theme="1"/>
        <rFont val="Verdana"/>
        <family val="2"/>
      </rPr>
      <t xml:space="preserve">Cursos </t>
    </r>
    <r>
      <rPr>
        <b/>
        <i/>
        <sz val="9"/>
        <color theme="1"/>
        <rFont val="Verdana"/>
        <family val="2"/>
      </rPr>
      <t xml:space="preserve">Latu Sensu </t>
    </r>
    <r>
      <rPr>
        <b/>
        <sz val="9"/>
        <color theme="1"/>
        <rFont val="Verdana"/>
        <family val="2"/>
      </rPr>
      <t>de especialização ou aperfeiçoamento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desde que pertinentes à área de materiais e afins </t>
    </r>
  </si>
  <si>
    <r>
      <t xml:space="preserve">2.    Cursos de curta duração desde que pertinentes à área de materiais e afins. </t>
    </r>
    <r>
      <rPr>
        <sz val="9"/>
        <color theme="1"/>
        <rFont val="Verdana"/>
        <family val="2"/>
      </rPr>
      <t>Não incluir cursos de línguas, informática ou palestras.</t>
    </r>
  </si>
  <si>
    <t>5.   Experiência em empresa (inclusive estágio) na área de materiais ou afins</t>
  </si>
  <si>
    <t>0,1 ponto por mês efetivo no exterior durante a Graduação ou em Intercâmbio</t>
  </si>
  <si>
    <t>durante Graduação ou Intercâmbio</t>
  </si>
  <si>
    <t>Nota 2A - Formação e Experiência</t>
  </si>
  <si>
    <t>6.   Experiência internacional</t>
  </si>
  <si>
    <t>Nota 2A</t>
  </si>
  <si>
    <t>Nota 2B</t>
  </si>
  <si>
    <t>4.   Experiência docente (inclusive tutorias e monitorias)</t>
  </si>
  <si>
    <t>Nota 2B - Produção</t>
  </si>
  <si>
    <t>0,5 ponto para apresentação de poster</t>
  </si>
  <si>
    <t>1,0 ponto para apresentação oral</t>
  </si>
  <si>
    <r>
      <t>1.</t>
    </r>
    <r>
      <rPr>
        <b/>
        <sz val="7"/>
        <color theme="1"/>
        <rFont val="Times New Roman"/>
        <family val="1"/>
      </rPr>
      <t>    </t>
    </r>
    <r>
      <rPr>
        <b/>
        <sz val="9"/>
        <color theme="1"/>
        <rFont val="Verdana"/>
        <family val="2"/>
      </rPr>
      <t xml:space="preserve">Apresentação de trabalho em Congresso Nacional </t>
    </r>
    <r>
      <rPr>
        <sz val="9"/>
        <color theme="1"/>
        <rFont val="Verdana"/>
        <family val="2"/>
      </rPr>
      <t xml:space="preserve">pertinentes à área de materiais e afins, nos últimos 5 anos </t>
    </r>
  </si>
  <si>
    <t>poster</t>
  </si>
  <si>
    <t>oral</t>
  </si>
  <si>
    <r>
      <t>2.</t>
    </r>
    <r>
      <rPr>
        <b/>
        <sz val="7"/>
        <color theme="1"/>
        <rFont val="Times New Roman"/>
        <family val="1"/>
      </rPr>
      <t>    </t>
    </r>
    <r>
      <rPr>
        <b/>
        <sz val="9"/>
        <color theme="1"/>
        <rFont val="Verdana"/>
        <family val="2"/>
      </rPr>
      <t xml:space="preserve">Apresentação de trabalho em Congresso Internacional </t>
    </r>
    <r>
      <rPr>
        <sz val="9"/>
        <color theme="1"/>
        <rFont val="Verdana"/>
        <family val="2"/>
      </rPr>
      <t xml:space="preserve">pertinentes à área de materiais e afins, nos últimos 5 anos </t>
    </r>
  </si>
  <si>
    <t>0,8 ponto para apresentação de poster</t>
  </si>
  <si>
    <t>2,0 ponto para apresentação oral</t>
  </si>
  <si>
    <t>Desde que apresentado pelo próprio candidato. Não incluir apresentações realizadas por co-autores.</t>
  </si>
  <si>
    <r>
      <t>3.</t>
    </r>
    <r>
      <rPr>
        <b/>
        <sz val="7"/>
        <color theme="1"/>
        <rFont val="Times New Roman"/>
        <family val="1"/>
      </rPr>
      <t>   </t>
    </r>
    <r>
      <rPr>
        <b/>
        <sz val="9"/>
        <color theme="1"/>
        <rFont val="Verdana"/>
        <family val="2"/>
      </rPr>
      <t>Artigos publicados nos últimos 5 anos e aceitos (no Prelo) em periódicos indexados</t>
    </r>
  </si>
  <si>
    <t>Considerar apenas artigos aceitos até a data de encerramento das inscrições, com envio da cópia do email/comprovante de aceite do artigo</t>
  </si>
  <si>
    <t>2,0 pontos por artigo para co-autor em revista Qualis A da Capes</t>
  </si>
  <si>
    <t>4,0 pontos por artigo para 1o. autor em revista Qualis A da Capes</t>
  </si>
  <si>
    <t>2,0 pontos por artigo para 1o. autor em revista Qualis B da Capes</t>
  </si>
  <si>
    <t>1,0 pontos por artigo para co-autor em revista Qualis B da Capes</t>
  </si>
  <si>
    <t>1o. autor Qualis A</t>
  </si>
  <si>
    <t>Co-autor Qualis A</t>
  </si>
  <si>
    <t>1o. autor Qualis B</t>
  </si>
  <si>
    <t>Co-autor Qualis B</t>
  </si>
  <si>
    <t>1.    Apresentação de trabalho em Congresso Nacional</t>
  </si>
  <si>
    <t>2.    Apresentação de trabalho em Congresso Internacional</t>
  </si>
  <si>
    <t>3.   Artigos publicados nos últimos 5 anos e aceitos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</si>
</sst>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7"/>
      <color theme="1"/>
      <name val="Times New Roman"/>
      <family val="1"/>
    </font>
    <font>
      <b/>
      <i/>
      <sz val="9"/>
      <color theme="1"/>
      <name val="Verdana"/>
      <family val="2"/>
    </font>
    <font>
      <sz val="9"/>
      <color theme="1"/>
      <name val="Verdana"/>
      <family val="2"/>
    </font>
    <font>
      <i/>
      <sz val="9"/>
      <color rgb="FFFF0000"/>
      <name val="Verdana"/>
      <family val="2"/>
    </font>
    <font>
      <b/>
      <i/>
      <sz val="9"/>
      <color rgb="FFFF000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1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  <protection locked="0"/>
    </xf>
    <xf numFmtId="0" fontId="3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9" fillId="0" borderId="6" xfId="0" applyFont="1" applyBorder="1" applyAlignment="1" applyProtection="1">
      <alignment horizontal="left"/>
    </xf>
    <xf numFmtId="0" fontId="0" fillId="0" borderId="0" xfId="0" applyBorder="1" applyProtection="1"/>
    <xf numFmtId="0" fontId="0" fillId="0" borderId="8" xfId="0" applyBorder="1" applyProtection="1"/>
    <xf numFmtId="0" fontId="12" fillId="3" borderId="7" xfId="0" applyFont="1" applyFill="1" applyBorder="1" applyAlignment="1" applyProtection="1">
      <alignment horizontal="center"/>
    </xf>
    <xf numFmtId="0" fontId="12" fillId="0" borderId="0" xfId="0" applyFont="1" applyAlignment="1" applyProtection="1"/>
    <xf numFmtId="0" fontId="0" fillId="3" borderId="5" xfId="0" applyFill="1" applyBorder="1" applyProtection="1"/>
    <xf numFmtId="0" fontId="0" fillId="3" borderId="0" xfId="0" applyFill="1" applyBorder="1" applyProtection="1"/>
    <xf numFmtId="0" fontId="0" fillId="3" borderId="8" xfId="0" applyFill="1" applyBorder="1" applyAlignment="1" applyProtection="1">
      <alignment horizontal="center"/>
    </xf>
    <xf numFmtId="164" fontId="0" fillId="3" borderId="8" xfId="0" applyNumberFormat="1" applyFill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</xf>
    <xf numFmtId="164" fontId="0" fillId="3" borderId="10" xfId="0" applyNumberForma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justify" vertical="center" wrapText="1"/>
    </xf>
    <xf numFmtId="164" fontId="6" fillId="0" borderId="10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9" fillId="0" borderId="14" xfId="0" applyFont="1" applyBorder="1" applyAlignment="1" applyProtection="1">
      <alignment horizontal="right" vertical="center"/>
    </xf>
    <xf numFmtId="0" fontId="9" fillId="0" borderId="11" xfId="0" applyFont="1" applyBorder="1" applyAlignment="1" applyProtection="1">
      <alignment horizontal="right" vertical="center"/>
    </xf>
    <xf numFmtId="0" fontId="9" fillId="0" borderId="15" xfId="0" applyFont="1" applyBorder="1" applyAlignment="1" applyProtection="1">
      <alignment horizontal="right"/>
    </xf>
    <xf numFmtId="0" fontId="9" fillId="0" borderId="11" xfId="0" applyFont="1" applyBorder="1" applyAlignment="1" applyProtection="1">
      <alignment horizontal="right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</xf>
    <xf numFmtId="164" fontId="6" fillId="0" borderId="2" xfId="0" applyNumberFormat="1" applyFont="1" applyBorder="1" applyAlignment="1" applyProtection="1">
      <alignment horizontal="center" vertical="center" wrapText="1"/>
    </xf>
    <xf numFmtId="164" fontId="6" fillId="0" borderId="3" xfId="0" applyNumberFormat="1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 applyProtection="1">
      <alignment horizontal="left" vertical="center"/>
    </xf>
    <xf numFmtId="0" fontId="7" fillId="3" borderId="12" xfId="0" applyFont="1" applyFill="1" applyBorder="1" applyAlignment="1" applyProtection="1">
      <alignment horizontal="left" vertical="center"/>
    </xf>
    <xf numFmtId="0" fontId="12" fillId="3" borderId="6" xfId="0" applyFont="1" applyFill="1" applyBorder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3" fillId="0" borderId="14" xfId="0" applyFont="1" applyBorder="1" applyAlignment="1" applyProtection="1">
      <alignment horizontal="right"/>
    </xf>
    <xf numFmtId="164" fontId="13" fillId="0" borderId="1" xfId="0" applyNumberFormat="1" applyFont="1" applyBorder="1" applyAlignment="1" applyProtection="1">
      <alignment horizontal="center"/>
    </xf>
    <xf numFmtId="0" fontId="9" fillId="3" borderId="14" xfId="0" applyFont="1" applyFill="1" applyBorder="1" applyAlignment="1" applyProtection="1">
      <alignment horizontal="center"/>
    </xf>
    <xf numFmtId="164" fontId="9" fillId="3" borderId="1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164" fontId="0" fillId="0" borderId="0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2" fillId="3" borderId="14" xfId="0" applyFont="1" applyFill="1" applyBorder="1" applyAlignment="1" applyProtection="1">
      <alignment horizontal="center"/>
    </xf>
    <xf numFmtId="0" fontId="12" fillId="3" borderId="15" xfId="0" applyFont="1" applyFill="1" applyBorder="1" applyAlignment="1" applyProtection="1">
      <alignment horizontal="center"/>
    </xf>
    <xf numFmtId="0" fontId="12" fillId="3" borderId="11" xfId="0" applyFont="1" applyFill="1" applyBorder="1" applyAlignment="1" applyProtection="1">
      <alignment horizontal="center"/>
    </xf>
    <xf numFmtId="0" fontId="12" fillId="4" borderId="14" xfId="0" applyFont="1" applyFill="1" applyBorder="1" applyAlignment="1" applyProtection="1">
      <alignment horizontal="center"/>
    </xf>
    <xf numFmtId="0" fontId="12" fillId="4" borderId="15" xfId="0" applyFont="1" applyFill="1" applyBorder="1" applyAlignment="1" applyProtection="1">
      <alignment horizontal="center"/>
    </xf>
    <xf numFmtId="0" fontId="12" fillId="4" borderId="11" xfId="0" applyFont="1" applyFill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/>
    </xf>
    <xf numFmtId="164" fontId="9" fillId="4" borderId="1" xfId="0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12" fillId="4" borderId="6" xfId="0" applyFont="1" applyFill="1" applyBorder="1" applyAlignment="1" applyProtection="1">
      <alignment horizontal="center"/>
    </xf>
    <xf numFmtId="0" fontId="12" fillId="4" borderId="13" xfId="0" applyFont="1" applyFill="1" applyBorder="1" applyAlignment="1" applyProtection="1">
      <alignment horizontal="center"/>
    </xf>
    <xf numFmtId="0" fontId="12" fillId="4" borderId="7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8" xfId="0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4" fontId="0" fillId="4" borderId="8" xfId="0" applyNumberFormat="1" applyFill="1" applyBorder="1" applyAlignment="1" applyProtection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left" wrapText="1"/>
    </xf>
    <xf numFmtId="0" fontId="3" fillId="4" borderId="0" xfId="0" applyFont="1" applyFill="1" applyBorder="1" applyAlignment="1" applyProtection="1">
      <alignment horizontal="left" wrapText="1"/>
    </xf>
    <xf numFmtId="0" fontId="7" fillId="4" borderId="9" xfId="0" applyFont="1" applyFill="1" applyBorder="1" applyAlignment="1" applyProtection="1">
      <alignment horizontal="left" vertical="center"/>
    </xf>
    <xf numFmtId="0" fontId="7" fillId="4" borderId="12" xfId="0" applyFont="1" applyFill="1" applyBorder="1" applyAlignment="1" applyProtection="1">
      <alignment horizontal="left" vertical="center"/>
    </xf>
    <xf numFmtId="164" fontId="0" fillId="4" borderId="10" xfId="0" applyNumberFormat="1" applyFill="1" applyBorder="1" applyAlignment="1" applyProtection="1">
      <alignment horizontal="center"/>
    </xf>
    <xf numFmtId="164" fontId="2" fillId="4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workbookViewId="0">
      <selection activeCell="G8" sqref="G8"/>
    </sheetView>
  </sheetViews>
  <sheetFormatPr defaultRowHeight="15" x14ac:dyDescent="0.25"/>
  <cols>
    <col min="1" max="1" width="9.140625" style="9"/>
    <col min="2" max="2" width="14.28515625" style="10" customWidth="1"/>
    <col min="3" max="3" width="64.7109375" style="10" customWidth="1"/>
    <col min="4" max="4" width="17.28515625" style="11" customWidth="1"/>
    <col min="5" max="5" width="16.7109375" style="11" customWidth="1"/>
    <col min="6" max="6" width="11.85546875" style="10" customWidth="1"/>
    <col min="7" max="8" width="9.140625" style="10"/>
    <col min="9" max="9" width="9.85546875" style="10" customWidth="1"/>
    <col min="10" max="10" width="20.7109375" style="10" customWidth="1"/>
    <col min="11" max="11" width="10.7109375" style="10" customWidth="1"/>
    <col min="12" max="12" width="20.7109375" style="10" customWidth="1"/>
    <col min="13" max="13" width="9.140625" style="11"/>
    <col min="14" max="16384" width="9.140625" style="10"/>
  </cols>
  <sheetData>
    <row r="1" spans="1:16" ht="15.75" thickBot="1" x14ac:dyDescent="0.3">
      <c r="I1" s="123"/>
    </row>
    <row r="2" spans="1:16" ht="15" customHeight="1" thickBot="1" x14ac:dyDescent="0.3">
      <c r="C2" s="12"/>
      <c r="G2" s="104"/>
      <c r="H2" s="104"/>
      <c r="I2" s="124"/>
      <c r="J2" s="128" t="s">
        <v>60</v>
      </c>
      <c r="L2" s="102" t="s">
        <v>61</v>
      </c>
    </row>
    <row r="3" spans="1:16" ht="15" customHeight="1" thickBot="1" x14ac:dyDescent="0.3">
      <c r="C3" s="13" t="s">
        <v>3</v>
      </c>
      <c r="D3" s="51" t="s">
        <v>0</v>
      </c>
      <c r="E3" s="52"/>
      <c r="F3" s="1"/>
      <c r="I3" s="125"/>
      <c r="J3" s="129"/>
      <c r="L3" s="103"/>
    </row>
    <row r="4" spans="1:16" ht="15" customHeight="1" thickBot="1" x14ac:dyDescent="0.3">
      <c r="C4" s="69"/>
      <c r="D4" s="44"/>
      <c r="E4" s="44"/>
      <c r="F4" s="15"/>
      <c r="I4" s="124"/>
      <c r="J4" s="126">
        <f>M9+M11+M13+M15+M17+M19</f>
        <v>0</v>
      </c>
      <c r="L4" s="137">
        <f>M24+M26+M28</f>
        <v>0</v>
      </c>
    </row>
    <row r="5" spans="1:16" ht="15.75" customHeight="1" thickBot="1" x14ac:dyDescent="0.3">
      <c r="C5" s="70"/>
      <c r="D5" s="53" t="s">
        <v>6</v>
      </c>
      <c r="E5" s="54"/>
      <c r="F5" s="2"/>
      <c r="I5" s="125"/>
      <c r="J5" s="127"/>
      <c r="L5" s="103"/>
    </row>
    <row r="6" spans="1:16" ht="15.75" thickBot="1" x14ac:dyDescent="0.3"/>
    <row r="7" spans="1:16" ht="19.5" thickBot="1" x14ac:dyDescent="0.35">
      <c r="B7" s="105" t="s">
        <v>58</v>
      </c>
      <c r="C7" s="106"/>
      <c r="D7" s="106"/>
      <c r="E7" s="106"/>
      <c r="F7" s="107"/>
      <c r="I7" s="87" t="s">
        <v>58</v>
      </c>
      <c r="J7" s="88"/>
      <c r="K7" s="88"/>
      <c r="L7" s="88"/>
      <c r="M7" s="16" t="s">
        <v>11</v>
      </c>
      <c r="N7" s="17"/>
      <c r="O7" s="17"/>
      <c r="P7" s="17"/>
    </row>
    <row r="8" spans="1:16" x14ac:dyDescent="0.25">
      <c r="I8" s="18"/>
      <c r="J8" s="19"/>
      <c r="K8" s="19"/>
      <c r="L8" s="19"/>
      <c r="M8" s="20"/>
    </row>
    <row r="9" spans="1:16" ht="24.75" customHeight="1" x14ac:dyDescent="0.25">
      <c r="C9" s="55" t="s">
        <v>53</v>
      </c>
      <c r="D9" s="55"/>
      <c r="E9" s="55"/>
      <c r="F9" s="55"/>
      <c r="I9" s="81" t="s">
        <v>39</v>
      </c>
      <c r="J9" s="82"/>
      <c r="K9" s="82"/>
      <c r="L9" s="82"/>
      <c r="M9" s="131">
        <f>F22</f>
        <v>0</v>
      </c>
    </row>
    <row r="10" spans="1:16" x14ac:dyDescent="0.25">
      <c r="C10" s="56" t="s">
        <v>7</v>
      </c>
      <c r="D10" s="56"/>
      <c r="E10" s="56"/>
      <c r="F10" s="56"/>
      <c r="I10" s="18"/>
      <c r="J10" s="19"/>
      <c r="K10" s="19"/>
      <c r="L10" s="19"/>
      <c r="M10" s="21"/>
    </row>
    <row r="11" spans="1:16" ht="15.75" thickBot="1" x14ac:dyDescent="0.3">
      <c r="C11" s="57" t="s">
        <v>8</v>
      </c>
      <c r="D11" s="57"/>
      <c r="E11" s="57"/>
      <c r="F11" s="57"/>
      <c r="I11" s="81" t="s">
        <v>47</v>
      </c>
      <c r="J11" s="82"/>
      <c r="K11" s="82"/>
      <c r="L11" s="82"/>
      <c r="M11" s="21">
        <f>F52</f>
        <v>0</v>
      </c>
    </row>
    <row r="12" spans="1:16" ht="15.75" thickBot="1" x14ac:dyDescent="0.3">
      <c r="A12" s="22">
        <v>1</v>
      </c>
      <c r="B12" s="23" t="s">
        <v>30</v>
      </c>
      <c r="C12" s="3"/>
      <c r="D12" s="24" t="s">
        <v>9</v>
      </c>
      <c r="E12" s="24" t="s">
        <v>10</v>
      </c>
      <c r="F12" s="24" t="s">
        <v>11</v>
      </c>
      <c r="G12" s="25"/>
      <c r="I12" s="18"/>
      <c r="J12" s="19"/>
      <c r="K12" s="19"/>
      <c r="L12" s="19"/>
      <c r="M12" s="21"/>
    </row>
    <row r="13" spans="1:16" ht="15.75" thickBot="1" x14ac:dyDescent="0.3">
      <c r="A13" s="22"/>
      <c r="B13" s="71" t="s">
        <v>33</v>
      </c>
      <c r="C13" s="74"/>
      <c r="D13" s="4"/>
      <c r="E13" s="4"/>
      <c r="F13" s="78">
        <f>IF(AND(E15="especialização",D15&gt;=360),1,IF(AND(E15="especialização",D15&lt;360),0.5,IF(E15="aperfeiçoamento",0.5,0)))</f>
        <v>0</v>
      </c>
      <c r="G13" s="26"/>
      <c r="I13" s="81" t="s">
        <v>12</v>
      </c>
      <c r="J13" s="82"/>
      <c r="K13" s="82"/>
      <c r="L13" s="82"/>
      <c r="M13" s="21">
        <f>F61</f>
        <v>0</v>
      </c>
    </row>
    <row r="14" spans="1:16" ht="15.75" customHeight="1" thickBot="1" x14ac:dyDescent="0.3">
      <c r="A14" s="22"/>
      <c r="B14" s="72"/>
      <c r="C14" s="75"/>
      <c r="D14" s="27" t="s">
        <v>34</v>
      </c>
      <c r="E14" s="24" t="s">
        <v>21</v>
      </c>
      <c r="F14" s="79"/>
      <c r="G14" s="26"/>
      <c r="I14" s="83"/>
      <c r="J14" s="84"/>
      <c r="K14" s="84"/>
      <c r="L14" s="84"/>
      <c r="M14" s="21"/>
    </row>
    <row r="15" spans="1:16" ht="15.75" customHeight="1" thickBot="1" x14ac:dyDescent="0.3">
      <c r="A15" s="22"/>
      <c r="B15" s="73"/>
      <c r="C15" s="76"/>
      <c r="D15" s="45"/>
      <c r="E15" s="46"/>
      <c r="F15" s="80"/>
      <c r="G15" s="26"/>
      <c r="I15" s="81" t="s">
        <v>14</v>
      </c>
      <c r="J15" s="82"/>
      <c r="K15" s="82"/>
      <c r="L15" s="82"/>
      <c r="M15" s="21">
        <f>F70</f>
        <v>0</v>
      </c>
    </row>
    <row r="16" spans="1:16" ht="15.75" thickBot="1" x14ac:dyDescent="0.3">
      <c r="A16" s="22"/>
      <c r="I16" s="83"/>
      <c r="J16" s="84"/>
      <c r="K16" s="84"/>
      <c r="L16" s="84"/>
      <c r="M16" s="21"/>
    </row>
    <row r="17" spans="1:13" ht="15.75" thickBot="1" x14ac:dyDescent="0.3">
      <c r="A17" s="22">
        <v>2</v>
      </c>
      <c r="B17" s="23" t="s">
        <v>30</v>
      </c>
      <c r="C17" s="3"/>
      <c r="D17" s="24" t="s">
        <v>9</v>
      </c>
      <c r="E17" s="24" t="s">
        <v>10</v>
      </c>
      <c r="F17" s="24" t="s">
        <v>11</v>
      </c>
      <c r="G17" s="25"/>
      <c r="I17" s="81" t="s">
        <v>16</v>
      </c>
      <c r="J17" s="82"/>
      <c r="K17" s="82"/>
      <c r="L17" s="82"/>
      <c r="M17" s="21">
        <f>F79</f>
        <v>0</v>
      </c>
    </row>
    <row r="18" spans="1:13" ht="15.75" thickBot="1" x14ac:dyDescent="0.3">
      <c r="A18" s="22"/>
      <c r="B18" s="71" t="s">
        <v>33</v>
      </c>
      <c r="C18" s="74"/>
      <c r="D18" s="4"/>
      <c r="E18" s="4"/>
      <c r="F18" s="78">
        <f>IF(AND(E20="especialização",D20&gt;=360),1,IF(AND(E20="especialização",D20&lt;360),0.5,IF(E20="aperfeiçoamento",0.5,0)))</f>
        <v>0</v>
      </c>
      <c r="G18" s="26"/>
      <c r="I18" s="39"/>
      <c r="J18" s="40"/>
      <c r="K18" s="40"/>
      <c r="L18" s="40"/>
      <c r="M18" s="21"/>
    </row>
    <row r="19" spans="1:13" ht="15.75" customHeight="1" thickBot="1" x14ac:dyDescent="0.3">
      <c r="A19" s="22"/>
      <c r="B19" s="72"/>
      <c r="C19" s="75"/>
      <c r="D19" s="27" t="s">
        <v>34</v>
      </c>
      <c r="E19" s="24" t="s">
        <v>21</v>
      </c>
      <c r="F19" s="79"/>
      <c r="G19" s="26"/>
      <c r="I19" s="81" t="s">
        <v>59</v>
      </c>
      <c r="J19" s="82"/>
      <c r="K19" s="82"/>
      <c r="L19" s="82"/>
      <c r="M19" s="21">
        <f>F94</f>
        <v>0</v>
      </c>
    </row>
    <row r="20" spans="1:13" ht="15.75" thickBot="1" x14ac:dyDescent="0.3">
      <c r="A20" s="22"/>
      <c r="B20" s="73"/>
      <c r="C20" s="76"/>
      <c r="D20" s="45"/>
      <c r="E20" s="46"/>
      <c r="F20" s="80"/>
      <c r="G20" s="26"/>
      <c r="I20" s="85"/>
      <c r="J20" s="86"/>
      <c r="K20" s="86"/>
      <c r="L20" s="86"/>
      <c r="M20" s="28"/>
    </row>
    <row r="21" spans="1:13" ht="15.75" customHeight="1" thickBot="1" x14ac:dyDescent="0.3">
      <c r="A21" s="22"/>
    </row>
    <row r="22" spans="1:13" ht="19.5" thickBot="1" x14ac:dyDescent="0.35">
      <c r="A22" s="22"/>
      <c r="C22" s="91" t="s">
        <v>49</v>
      </c>
      <c r="D22" s="92">
        <v>1</v>
      </c>
      <c r="E22" s="93" t="s">
        <v>44</v>
      </c>
      <c r="F22" s="94">
        <f>IF((F13+F18)&gt;1, 1,(F13+F18))</f>
        <v>0</v>
      </c>
      <c r="I22" s="115" t="s">
        <v>63</v>
      </c>
      <c r="J22" s="116"/>
      <c r="K22" s="116"/>
      <c r="L22" s="116"/>
      <c r="M22" s="117" t="s">
        <v>11</v>
      </c>
    </row>
    <row r="23" spans="1:13" ht="22.5" customHeight="1" x14ac:dyDescent="0.25">
      <c r="G23" s="25"/>
      <c r="I23" s="118"/>
      <c r="J23" s="119"/>
      <c r="K23" s="119"/>
      <c r="L23" s="119"/>
      <c r="M23" s="120"/>
    </row>
    <row r="24" spans="1:13" ht="26.25" customHeight="1" x14ac:dyDescent="0.25">
      <c r="C24" s="55" t="s">
        <v>54</v>
      </c>
      <c r="D24" s="55"/>
      <c r="E24" s="55"/>
      <c r="F24" s="55"/>
      <c r="G24" s="26"/>
      <c r="I24" s="121" t="s">
        <v>83</v>
      </c>
      <c r="J24" s="122"/>
      <c r="K24" s="122"/>
      <c r="L24" s="122"/>
      <c r="M24" s="130">
        <f>F121</f>
        <v>0</v>
      </c>
    </row>
    <row r="25" spans="1:13" ht="15.75" customHeight="1" x14ac:dyDescent="0.25">
      <c r="C25" s="56" t="s">
        <v>45</v>
      </c>
      <c r="D25" s="56"/>
      <c r="E25" s="56"/>
      <c r="F25" s="56"/>
      <c r="G25" s="26"/>
      <c r="I25" s="118"/>
      <c r="J25" s="119"/>
      <c r="K25" s="119"/>
      <c r="L25" s="119"/>
      <c r="M25" s="130"/>
    </row>
    <row r="26" spans="1:13" ht="15.75" customHeight="1" thickBot="1" x14ac:dyDescent="0.3">
      <c r="C26" s="56" t="s">
        <v>46</v>
      </c>
      <c r="D26" s="56"/>
      <c r="E26" s="56"/>
      <c r="F26" s="56"/>
      <c r="G26" s="26"/>
      <c r="I26" s="121" t="s">
        <v>84</v>
      </c>
      <c r="J26" s="122"/>
      <c r="K26" s="122"/>
      <c r="L26" s="122"/>
      <c r="M26" s="130">
        <f>F146</f>
        <v>0</v>
      </c>
    </row>
    <row r="27" spans="1:13" ht="15.75" thickBot="1" x14ac:dyDescent="0.3">
      <c r="A27" s="22">
        <v>1</v>
      </c>
      <c r="B27" s="23" t="s">
        <v>30</v>
      </c>
      <c r="C27" s="3"/>
      <c r="D27" s="24" t="s">
        <v>9</v>
      </c>
      <c r="E27" s="24" t="s">
        <v>10</v>
      </c>
      <c r="F27" s="24" t="s">
        <v>11</v>
      </c>
      <c r="I27" s="118"/>
      <c r="J27" s="119"/>
      <c r="K27" s="119"/>
      <c r="L27" s="119"/>
      <c r="M27" s="130"/>
    </row>
    <row r="28" spans="1:13" ht="15.75" customHeight="1" thickBot="1" x14ac:dyDescent="0.3">
      <c r="A28" s="22"/>
      <c r="B28" s="71" t="s">
        <v>33</v>
      </c>
      <c r="C28" s="74"/>
      <c r="D28" s="4"/>
      <c r="E28" s="4"/>
      <c r="F28" s="78">
        <f>IF(D30&gt;59,0.4,IF(D30&gt;29,0.2,0))</f>
        <v>0</v>
      </c>
      <c r="I28" s="132" t="s">
        <v>85</v>
      </c>
      <c r="J28" s="133"/>
      <c r="K28" s="133"/>
      <c r="L28" s="133"/>
      <c r="M28" s="130">
        <f>F172</f>
        <v>0</v>
      </c>
    </row>
    <row r="29" spans="1:13" ht="24.75" customHeight="1" thickBot="1" x14ac:dyDescent="0.3">
      <c r="A29" s="22"/>
      <c r="B29" s="72"/>
      <c r="C29" s="75"/>
      <c r="D29" s="27" t="s">
        <v>34</v>
      </c>
      <c r="E29" s="24"/>
      <c r="F29" s="79"/>
      <c r="I29" s="134"/>
      <c r="J29" s="135"/>
      <c r="K29" s="135"/>
      <c r="L29" s="135"/>
      <c r="M29" s="136"/>
    </row>
    <row r="30" spans="1:13" ht="15.75" thickBot="1" x14ac:dyDescent="0.3">
      <c r="A30" s="22"/>
      <c r="B30" s="73"/>
      <c r="C30" s="76"/>
      <c r="D30" s="45"/>
      <c r="E30" s="27"/>
      <c r="F30" s="80"/>
    </row>
    <row r="31" spans="1:13" ht="15.75" thickBot="1" x14ac:dyDescent="0.3">
      <c r="A31" s="22"/>
    </row>
    <row r="32" spans="1:13" ht="15" customHeight="1" thickBot="1" x14ac:dyDescent="0.3">
      <c r="A32" s="22">
        <v>2</v>
      </c>
      <c r="B32" s="23" t="s">
        <v>30</v>
      </c>
      <c r="C32" s="3"/>
      <c r="D32" s="24" t="s">
        <v>9</v>
      </c>
      <c r="E32" s="24" t="s">
        <v>10</v>
      </c>
      <c r="F32" s="24" t="s">
        <v>11</v>
      </c>
    </row>
    <row r="33" spans="1:7" ht="15.75" thickBot="1" x14ac:dyDescent="0.3">
      <c r="A33" s="22"/>
      <c r="B33" s="71" t="s">
        <v>33</v>
      </c>
      <c r="C33" s="74"/>
      <c r="D33" s="4"/>
      <c r="E33" s="4"/>
      <c r="F33" s="78">
        <f>IF(D35&gt;59,0.4,IF(D35&gt;29,0.2,0))</f>
        <v>0</v>
      </c>
    </row>
    <row r="34" spans="1:7" ht="15.75" thickBot="1" x14ac:dyDescent="0.3">
      <c r="A34" s="22"/>
      <c r="B34" s="72"/>
      <c r="C34" s="75"/>
      <c r="D34" s="27" t="s">
        <v>34</v>
      </c>
      <c r="E34" s="24"/>
      <c r="F34" s="79"/>
    </row>
    <row r="35" spans="1:7" ht="15.75" thickBot="1" x14ac:dyDescent="0.3">
      <c r="A35" s="22"/>
      <c r="B35" s="73"/>
      <c r="C35" s="76"/>
      <c r="D35" s="45"/>
      <c r="E35" s="27"/>
      <c r="F35" s="80"/>
    </row>
    <row r="36" spans="1:7" ht="15.75" thickBot="1" x14ac:dyDescent="0.3">
      <c r="A36" s="22"/>
    </row>
    <row r="37" spans="1:7" ht="15.75" thickBot="1" x14ac:dyDescent="0.3">
      <c r="A37" s="22">
        <v>3</v>
      </c>
      <c r="B37" s="23" t="s">
        <v>30</v>
      </c>
      <c r="C37" s="3"/>
      <c r="D37" s="24" t="s">
        <v>9</v>
      </c>
      <c r="E37" s="24" t="s">
        <v>10</v>
      </c>
      <c r="F37" s="24" t="s">
        <v>11</v>
      </c>
    </row>
    <row r="38" spans="1:7" ht="15.75" thickBot="1" x14ac:dyDescent="0.3">
      <c r="B38" s="71" t="s">
        <v>33</v>
      </c>
      <c r="C38" s="74"/>
      <c r="D38" s="4"/>
      <c r="E38" s="4"/>
      <c r="F38" s="78">
        <f>IF(D40&gt;59,0.4,IF(D40&gt;29,0.2,0))</f>
        <v>0</v>
      </c>
    </row>
    <row r="39" spans="1:7" ht="15.75" thickBot="1" x14ac:dyDescent="0.3">
      <c r="B39" s="72"/>
      <c r="C39" s="75"/>
      <c r="D39" s="27" t="s">
        <v>34</v>
      </c>
      <c r="E39" s="24"/>
      <c r="F39" s="79"/>
    </row>
    <row r="40" spans="1:7" ht="15.75" thickBot="1" x14ac:dyDescent="0.3">
      <c r="B40" s="73"/>
      <c r="C40" s="76"/>
      <c r="D40" s="45"/>
      <c r="E40" s="27"/>
      <c r="F40" s="80"/>
    </row>
    <row r="41" spans="1:7" ht="15.75" thickBot="1" x14ac:dyDescent="0.3"/>
    <row r="42" spans="1:7" ht="15.75" thickBot="1" x14ac:dyDescent="0.3">
      <c r="A42" s="22">
        <v>4</v>
      </c>
      <c r="B42" s="23" t="s">
        <v>30</v>
      </c>
      <c r="C42" s="3"/>
      <c r="D42" s="24" t="s">
        <v>9</v>
      </c>
      <c r="E42" s="24" t="s">
        <v>10</v>
      </c>
      <c r="F42" s="24" t="s">
        <v>11</v>
      </c>
    </row>
    <row r="43" spans="1:7" ht="15.75" thickBot="1" x14ac:dyDescent="0.3">
      <c r="A43" s="22"/>
      <c r="B43" s="71" t="s">
        <v>33</v>
      </c>
      <c r="C43" s="74"/>
      <c r="D43" s="4"/>
      <c r="E43" s="4"/>
      <c r="F43" s="78">
        <f>IF(D45&gt;59,0.4,IF(D45&gt;29,0.2,0))</f>
        <v>0</v>
      </c>
      <c r="G43" s="10" t="s">
        <v>37</v>
      </c>
    </row>
    <row r="44" spans="1:7" ht="15.75" thickBot="1" x14ac:dyDescent="0.3">
      <c r="A44" s="22"/>
      <c r="B44" s="72"/>
      <c r="C44" s="75"/>
      <c r="D44" s="27" t="s">
        <v>34</v>
      </c>
      <c r="E44" s="24"/>
      <c r="F44" s="79"/>
    </row>
    <row r="45" spans="1:7" ht="15.75" thickBot="1" x14ac:dyDescent="0.3">
      <c r="A45" s="22"/>
      <c r="B45" s="73"/>
      <c r="C45" s="76"/>
      <c r="D45" s="45"/>
      <c r="E45" s="27"/>
      <c r="F45" s="80"/>
    </row>
    <row r="46" spans="1:7" ht="15.75" thickBot="1" x14ac:dyDescent="0.3">
      <c r="A46" s="22"/>
    </row>
    <row r="47" spans="1:7" ht="15" customHeight="1" thickBot="1" x14ac:dyDescent="0.3">
      <c r="A47" s="22">
        <v>5</v>
      </c>
      <c r="B47" s="23" t="s">
        <v>30</v>
      </c>
      <c r="C47" s="3"/>
      <c r="D47" s="24" t="s">
        <v>9</v>
      </c>
      <c r="E47" s="24" t="s">
        <v>10</v>
      </c>
      <c r="F47" s="24" t="s">
        <v>11</v>
      </c>
    </row>
    <row r="48" spans="1:7" ht="15.75" thickBot="1" x14ac:dyDescent="0.3">
      <c r="A48" s="22"/>
      <c r="B48" s="71" t="s">
        <v>33</v>
      </c>
      <c r="C48" s="74"/>
      <c r="D48" s="4"/>
      <c r="E48" s="4"/>
      <c r="F48" s="78">
        <f>IF(D50&gt;59,0.4,IF(D50&gt;29,0.2,0))</f>
        <v>0</v>
      </c>
    </row>
    <row r="49" spans="1:7" ht="15.75" thickBot="1" x14ac:dyDescent="0.3">
      <c r="A49" s="22"/>
      <c r="B49" s="72"/>
      <c r="C49" s="75"/>
      <c r="D49" s="27" t="s">
        <v>34</v>
      </c>
      <c r="E49" s="24"/>
      <c r="F49" s="79"/>
    </row>
    <row r="50" spans="1:7" ht="15.75" thickBot="1" x14ac:dyDescent="0.3">
      <c r="A50" s="22"/>
      <c r="B50" s="73"/>
      <c r="C50" s="76"/>
      <c r="D50" s="45"/>
      <c r="E50" s="27"/>
      <c r="F50" s="80"/>
    </row>
    <row r="51" spans="1:7" ht="15.75" thickBot="1" x14ac:dyDescent="0.3">
      <c r="A51" s="22"/>
      <c r="B51" s="95"/>
      <c r="C51" s="97"/>
      <c r="D51" s="97"/>
      <c r="E51" s="25"/>
      <c r="F51" s="96"/>
    </row>
    <row r="52" spans="1:7" ht="16.5" thickBot="1" x14ac:dyDescent="0.3">
      <c r="A52" s="22"/>
      <c r="C52" s="91" t="s">
        <v>49</v>
      </c>
      <c r="D52" s="92">
        <v>1</v>
      </c>
      <c r="E52" s="93" t="s">
        <v>44</v>
      </c>
      <c r="F52" s="94">
        <f>IF((F28+F33+F38+F43+F48)&gt;1, 1,(F28+F33+F38+F43+F48))</f>
        <v>0</v>
      </c>
    </row>
    <row r="54" spans="1:7" x14ac:dyDescent="0.25">
      <c r="C54" s="55" t="s">
        <v>12</v>
      </c>
      <c r="D54" s="55"/>
      <c r="E54" s="55"/>
      <c r="F54" s="55"/>
    </row>
    <row r="55" spans="1:7" ht="15.75" thickBot="1" x14ac:dyDescent="0.3">
      <c r="C55" s="56" t="s">
        <v>48</v>
      </c>
      <c r="D55" s="56"/>
      <c r="E55" s="56"/>
      <c r="F55" s="56"/>
    </row>
    <row r="56" spans="1:7" ht="15.75" thickBot="1" x14ac:dyDescent="0.3">
      <c r="C56" s="29" t="s">
        <v>13</v>
      </c>
      <c r="D56" s="24" t="s">
        <v>9</v>
      </c>
      <c r="E56" s="24" t="s">
        <v>10</v>
      </c>
      <c r="F56" s="24" t="s">
        <v>11</v>
      </c>
    </row>
    <row r="57" spans="1:7" ht="15.75" thickBot="1" x14ac:dyDescent="0.3">
      <c r="C57" s="5"/>
      <c r="D57" s="4"/>
      <c r="E57" s="4"/>
      <c r="F57" s="30">
        <f>(E57-D57)/30*0.2</f>
        <v>0</v>
      </c>
    </row>
    <row r="58" spans="1:7" ht="15.75" thickBot="1" x14ac:dyDescent="0.3">
      <c r="C58" s="5"/>
      <c r="D58" s="4"/>
      <c r="E58" s="4"/>
      <c r="F58" s="30">
        <f>(E58-D58)/30*0.2</f>
        <v>0</v>
      </c>
    </row>
    <row r="59" spans="1:7" ht="15.75" thickBot="1" x14ac:dyDescent="0.3">
      <c r="C59" s="5"/>
      <c r="D59" s="4"/>
      <c r="E59" s="4"/>
      <c r="F59" s="30">
        <f>(E59-D59)/30*0.2</f>
        <v>0</v>
      </c>
      <c r="G59" s="10" t="s">
        <v>37</v>
      </c>
    </row>
    <row r="60" spans="1:7" ht="15.75" thickBot="1" x14ac:dyDescent="0.3">
      <c r="A60" s="22"/>
      <c r="B60" s="95"/>
      <c r="C60" s="97"/>
      <c r="D60" s="97"/>
      <c r="E60" s="25"/>
      <c r="F60" s="96"/>
    </row>
    <row r="61" spans="1:7" ht="16.5" thickBot="1" x14ac:dyDescent="0.3">
      <c r="A61" s="22"/>
      <c r="C61" s="91" t="s">
        <v>49</v>
      </c>
      <c r="D61" s="92">
        <v>4</v>
      </c>
      <c r="E61" s="93" t="s">
        <v>44</v>
      </c>
      <c r="F61" s="94">
        <f>IF((F57+F58+F59)&gt;4, 4,(F57+F58+F59))</f>
        <v>0</v>
      </c>
    </row>
    <row r="63" spans="1:7" x14ac:dyDescent="0.25">
      <c r="C63" s="55" t="s">
        <v>62</v>
      </c>
      <c r="D63" s="55"/>
      <c r="E63" s="55"/>
      <c r="F63" s="55"/>
    </row>
    <row r="64" spans="1:7" ht="15.75" thickBot="1" x14ac:dyDescent="0.3">
      <c r="C64" s="56" t="s">
        <v>50</v>
      </c>
      <c r="D64" s="56"/>
      <c r="E64" s="56"/>
      <c r="F64" s="56"/>
    </row>
    <row r="65" spans="1:6" ht="15.75" thickBot="1" x14ac:dyDescent="0.3">
      <c r="C65" s="31" t="s">
        <v>15</v>
      </c>
      <c r="D65" s="24" t="s">
        <v>9</v>
      </c>
      <c r="E65" s="24" t="s">
        <v>10</v>
      </c>
      <c r="F65" s="24" t="s">
        <v>11</v>
      </c>
    </row>
    <row r="66" spans="1:6" ht="15.75" thickBot="1" x14ac:dyDescent="0.3">
      <c r="C66" s="5"/>
      <c r="D66" s="4"/>
      <c r="E66" s="4"/>
      <c r="F66" s="30">
        <f>(E66-D66)/365*1</f>
        <v>0</v>
      </c>
    </row>
    <row r="67" spans="1:6" ht="15.75" thickBot="1" x14ac:dyDescent="0.3">
      <c r="C67" s="5"/>
      <c r="D67" s="4"/>
      <c r="E67" s="4"/>
      <c r="F67" s="30">
        <f>(E67-D67)/365*1</f>
        <v>0</v>
      </c>
    </row>
    <row r="68" spans="1:6" ht="15.75" thickBot="1" x14ac:dyDescent="0.3">
      <c r="C68" s="5"/>
      <c r="D68" s="4"/>
      <c r="E68" s="4"/>
      <c r="F68" s="30">
        <f>(E68-D68)/365*1</f>
        <v>0</v>
      </c>
    </row>
    <row r="69" spans="1:6" ht="15.75" thickBot="1" x14ac:dyDescent="0.3">
      <c r="A69" s="22"/>
      <c r="B69" s="95"/>
      <c r="C69" s="97"/>
      <c r="D69" s="97"/>
      <c r="E69" s="25"/>
      <c r="F69" s="96"/>
    </row>
    <row r="70" spans="1:6" ht="16.5" thickBot="1" x14ac:dyDescent="0.3">
      <c r="A70" s="22"/>
      <c r="C70" s="91" t="s">
        <v>49</v>
      </c>
      <c r="D70" s="92">
        <v>1.5</v>
      </c>
      <c r="E70" s="93" t="s">
        <v>44</v>
      </c>
      <c r="F70" s="94">
        <f>IF((F66+F67+F68)&gt;1.5, 1.5,(F66+F67+F68))</f>
        <v>0</v>
      </c>
    </row>
    <row r="72" spans="1:6" x14ac:dyDescent="0.25">
      <c r="C72" s="55" t="s">
        <v>55</v>
      </c>
      <c r="D72" s="55"/>
      <c r="E72" s="55"/>
      <c r="F72" s="55"/>
    </row>
    <row r="73" spans="1:6" ht="15.75" thickBot="1" x14ac:dyDescent="0.3">
      <c r="C73" s="56" t="s">
        <v>51</v>
      </c>
      <c r="D73" s="56"/>
      <c r="E73" s="56"/>
      <c r="F73" s="56"/>
    </row>
    <row r="74" spans="1:6" ht="15.75" thickBot="1" x14ac:dyDescent="0.3">
      <c r="C74" s="31" t="s">
        <v>17</v>
      </c>
      <c r="D74" s="24" t="s">
        <v>9</v>
      </c>
      <c r="E74" s="24" t="s">
        <v>10</v>
      </c>
      <c r="F74" s="24" t="s">
        <v>11</v>
      </c>
    </row>
    <row r="75" spans="1:6" ht="15.75" customHeight="1" thickBot="1" x14ac:dyDescent="0.3">
      <c r="C75" s="6"/>
      <c r="D75" s="4"/>
      <c r="E75" s="4"/>
      <c r="F75" s="30">
        <f>(E75-D75)/365*0.5</f>
        <v>0</v>
      </c>
    </row>
    <row r="76" spans="1:6" ht="15.75" customHeight="1" thickBot="1" x14ac:dyDescent="0.3">
      <c r="C76" s="6"/>
      <c r="D76" s="4"/>
      <c r="E76" s="4"/>
      <c r="F76" s="30">
        <f>(E76-D76)/365*0.5</f>
        <v>0</v>
      </c>
    </row>
    <row r="77" spans="1:6" ht="15.75" customHeight="1" thickBot="1" x14ac:dyDescent="0.3">
      <c r="C77" s="5"/>
      <c r="D77" s="4"/>
      <c r="E77" s="4"/>
      <c r="F77" s="30">
        <f>(E77-D77)/365*0.5</f>
        <v>0</v>
      </c>
    </row>
    <row r="78" spans="1:6" ht="15.75" thickBot="1" x14ac:dyDescent="0.3">
      <c r="A78" s="22"/>
      <c r="B78" s="95"/>
      <c r="C78" s="97"/>
      <c r="D78" s="97"/>
      <c r="E78" s="25"/>
      <c r="F78" s="96"/>
    </row>
    <row r="79" spans="1:6" ht="16.5" thickBot="1" x14ac:dyDescent="0.3">
      <c r="A79" s="22"/>
      <c r="C79" s="91" t="s">
        <v>49</v>
      </c>
      <c r="D79" s="92">
        <v>1.5</v>
      </c>
      <c r="E79" s="93" t="s">
        <v>44</v>
      </c>
      <c r="F79" s="94">
        <f>IF((F75+F76+F77)&gt;1.5, 1.5,(F75+F76+F77))</f>
        <v>0</v>
      </c>
    </row>
    <row r="80" spans="1:6" ht="15.75" customHeight="1" x14ac:dyDescent="0.25"/>
    <row r="81" spans="1:13" x14ac:dyDescent="0.25">
      <c r="C81" s="55" t="s">
        <v>52</v>
      </c>
      <c r="D81" s="55"/>
      <c r="E81" s="55"/>
      <c r="F81" s="55"/>
    </row>
    <row r="82" spans="1:13" x14ac:dyDescent="0.25">
      <c r="C82" s="56" t="s">
        <v>56</v>
      </c>
      <c r="D82" s="56"/>
      <c r="E82" s="56"/>
      <c r="F82" s="56"/>
    </row>
    <row r="83" spans="1:13" ht="15.75" thickBot="1" x14ac:dyDescent="0.3">
      <c r="C83" s="56" t="s">
        <v>29</v>
      </c>
      <c r="D83" s="56"/>
      <c r="E83" s="56"/>
      <c r="F83" s="56"/>
    </row>
    <row r="84" spans="1:13" ht="15.75" thickBot="1" x14ac:dyDescent="0.3">
      <c r="A84" s="22">
        <v>1</v>
      </c>
      <c r="B84" s="23" t="s">
        <v>30</v>
      </c>
      <c r="C84" s="7"/>
      <c r="D84" s="34" t="s">
        <v>9</v>
      </c>
      <c r="E84" s="27" t="s">
        <v>10</v>
      </c>
      <c r="F84" s="36" t="s">
        <v>11</v>
      </c>
    </row>
    <row r="85" spans="1:13" ht="15.75" thickBot="1" x14ac:dyDescent="0.3">
      <c r="B85" s="37" t="s">
        <v>31</v>
      </c>
      <c r="C85" s="8"/>
      <c r="D85" s="4"/>
      <c r="E85" s="4"/>
      <c r="F85" s="66">
        <f>IF(D87="durante Graduação ou Intercâmbio",(E85-D85)/30*0.1,IF(D87="durante Mestrado",(E85-D85)/30*0.2,0))</f>
        <v>0</v>
      </c>
    </row>
    <row r="86" spans="1:13" ht="15.75" thickBot="1" x14ac:dyDescent="0.3">
      <c r="B86" s="58" t="s">
        <v>32</v>
      </c>
      <c r="C86" s="60"/>
      <c r="D86" s="62" t="s">
        <v>21</v>
      </c>
      <c r="E86" s="63"/>
      <c r="F86" s="67"/>
    </row>
    <row r="87" spans="1:13" ht="15.75" thickBot="1" x14ac:dyDescent="0.3">
      <c r="B87" s="59"/>
      <c r="C87" s="61"/>
      <c r="D87" s="64"/>
      <c r="E87" s="65"/>
      <c r="F87" s="68"/>
    </row>
    <row r="88" spans="1:13" ht="15.75" thickBot="1" x14ac:dyDescent="0.3">
      <c r="A88" s="33"/>
      <c r="I88" s="32"/>
      <c r="J88" s="32"/>
      <c r="K88" s="32"/>
      <c r="L88" s="32"/>
      <c r="M88" s="32"/>
    </row>
    <row r="89" spans="1:13" ht="15.75" thickBot="1" x14ac:dyDescent="0.3">
      <c r="A89" s="22">
        <v>2</v>
      </c>
      <c r="B89" s="23" t="s">
        <v>30</v>
      </c>
      <c r="C89" s="7"/>
      <c r="D89" s="34" t="s">
        <v>9</v>
      </c>
      <c r="E89" s="27" t="s">
        <v>10</v>
      </c>
      <c r="F89" s="36" t="s">
        <v>11</v>
      </c>
      <c r="I89" s="32"/>
      <c r="J89" s="32"/>
      <c r="K89" s="32"/>
      <c r="L89" s="32"/>
      <c r="M89" s="32"/>
    </row>
    <row r="90" spans="1:13" ht="15.75" thickBot="1" x14ac:dyDescent="0.3">
      <c r="B90" s="37" t="s">
        <v>31</v>
      </c>
      <c r="C90" s="8"/>
      <c r="D90" s="4"/>
      <c r="E90" s="4"/>
      <c r="F90" s="66">
        <f>IF(D92="durante Graduação ou Intercâmbio",(E90-D90)/30*0.1,IF(D92="durante Mestrado",(E90-D90)/30*0.2,0))</f>
        <v>0</v>
      </c>
    </row>
    <row r="91" spans="1:13" ht="15.75" thickBot="1" x14ac:dyDescent="0.3">
      <c r="B91" s="58" t="s">
        <v>32</v>
      </c>
      <c r="C91" s="60"/>
      <c r="D91" s="62" t="s">
        <v>21</v>
      </c>
      <c r="E91" s="63"/>
      <c r="F91" s="67"/>
    </row>
    <row r="92" spans="1:13" ht="15.75" thickBot="1" x14ac:dyDescent="0.3">
      <c r="B92" s="59"/>
      <c r="C92" s="61"/>
      <c r="D92" s="64"/>
      <c r="E92" s="65"/>
      <c r="F92" s="68"/>
    </row>
    <row r="93" spans="1:13" ht="15.75" thickBot="1" x14ac:dyDescent="0.3">
      <c r="A93" s="22"/>
      <c r="B93" s="95"/>
      <c r="C93" s="97"/>
      <c r="D93" s="97"/>
      <c r="E93" s="25"/>
      <c r="F93" s="96"/>
    </row>
    <row r="94" spans="1:13" ht="16.5" thickBot="1" x14ac:dyDescent="0.3">
      <c r="A94" s="22"/>
      <c r="C94" s="91" t="s">
        <v>49</v>
      </c>
      <c r="D94" s="92">
        <v>1</v>
      </c>
      <c r="E94" s="93" t="s">
        <v>44</v>
      </c>
      <c r="F94" s="94">
        <f>IF((F85+F90)&gt;1, 1,(F85+F90))</f>
        <v>0</v>
      </c>
    </row>
    <row r="95" spans="1:13" ht="15.75" thickBot="1" x14ac:dyDescent="0.3">
      <c r="B95" s="98"/>
      <c r="C95" s="100"/>
      <c r="D95" s="101"/>
      <c r="E95" s="101"/>
      <c r="F95" s="99"/>
    </row>
    <row r="96" spans="1:13" ht="19.5" thickBot="1" x14ac:dyDescent="0.35">
      <c r="B96" s="108" t="s">
        <v>63</v>
      </c>
      <c r="C96" s="109"/>
      <c r="D96" s="109"/>
      <c r="E96" s="109"/>
      <c r="F96" s="110"/>
    </row>
    <row r="97" spans="1:13" x14ac:dyDescent="0.25">
      <c r="B97" s="98"/>
      <c r="C97" s="100"/>
      <c r="D97" s="101"/>
      <c r="E97" s="101"/>
      <c r="F97" s="99"/>
    </row>
    <row r="98" spans="1:13" s="32" customFormat="1" ht="15.75" customHeight="1" x14ac:dyDescent="0.25">
      <c r="A98" s="9"/>
      <c r="B98" s="10"/>
      <c r="C98" s="55" t="s">
        <v>66</v>
      </c>
      <c r="D98" s="55"/>
      <c r="E98" s="55"/>
      <c r="F98" s="55"/>
      <c r="I98" s="10"/>
      <c r="J98" s="10"/>
      <c r="K98" s="10"/>
      <c r="L98" s="10"/>
      <c r="M98" s="11"/>
    </row>
    <row r="99" spans="1:13" s="32" customFormat="1" ht="15.75" customHeight="1" x14ac:dyDescent="0.25">
      <c r="A99" s="9"/>
      <c r="B99" s="10"/>
      <c r="C99" s="56" t="s">
        <v>72</v>
      </c>
      <c r="D99" s="56"/>
      <c r="E99" s="56"/>
      <c r="F99" s="56"/>
      <c r="I99" s="10"/>
      <c r="J99" s="10"/>
      <c r="K99" s="10"/>
      <c r="L99" s="10"/>
      <c r="M99" s="11"/>
    </row>
    <row r="100" spans="1:13" x14ac:dyDescent="0.25">
      <c r="C100" s="56" t="s">
        <v>64</v>
      </c>
      <c r="D100" s="56"/>
      <c r="E100" s="56"/>
      <c r="F100" s="56"/>
    </row>
    <row r="101" spans="1:13" x14ac:dyDescent="0.25">
      <c r="C101" s="56" t="s">
        <v>65</v>
      </c>
      <c r="D101" s="56"/>
      <c r="E101" s="56"/>
      <c r="F101" s="56"/>
    </row>
    <row r="102" spans="1:13" ht="15.75" thickBot="1" x14ac:dyDescent="0.3">
      <c r="C102" s="14"/>
      <c r="D102" s="44"/>
      <c r="E102" s="44"/>
      <c r="F102" s="14"/>
    </row>
    <row r="103" spans="1:13" ht="15.75" thickBot="1" x14ac:dyDescent="0.3">
      <c r="A103" s="33">
        <v>1</v>
      </c>
      <c r="B103" s="23" t="s">
        <v>18</v>
      </c>
      <c r="C103" s="7"/>
      <c r="D103" s="34" t="s">
        <v>20</v>
      </c>
      <c r="E103" s="35" t="s">
        <v>21</v>
      </c>
      <c r="F103" s="36" t="s">
        <v>11</v>
      </c>
    </row>
    <row r="104" spans="1:13" ht="15.75" thickBot="1" x14ac:dyDescent="0.3">
      <c r="A104" s="33"/>
      <c r="B104" s="37" t="s">
        <v>19</v>
      </c>
      <c r="C104" s="6"/>
      <c r="D104" s="4"/>
      <c r="E104" s="38"/>
      <c r="F104" s="111">
        <f>IF(E104="poster",0.5,IF(E104="oral",1,0))</f>
        <v>0</v>
      </c>
    </row>
    <row r="105" spans="1:13" ht="15.75" thickBot="1" x14ac:dyDescent="0.3">
      <c r="A105" s="22"/>
    </row>
    <row r="106" spans="1:13" ht="15.75" thickBot="1" x14ac:dyDescent="0.3">
      <c r="A106" s="22">
        <v>2</v>
      </c>
      <c r="B106" s="23" t="s">
        <v>18</v>
      </c>
      <c r="C106" s="7"/>
      <c r="D106" s="34" t="s">
        <v>20</v>
      </c>
      <c r="E106" s="35" t="s">
        <v>21</v>
      </c>
      <c r="F106" s="36" t="s">
        <v>11</v>
      </c>
    </row>
    <row r="107" spans="1:13" ht="15.75" thickBot="1" x14ac:dyDescent="0.3">
      <c r="A107" s="22"/>
      <c r="B107" s="37" t="s">
        <v>19</v>
      </c>
      <c r="C107" s="6"/>
      <c r="D107" s="4"/>
      <c r="E107" s="41"/>
      <c r="F107" s="111">
        <f>IF(E107="poster",0.5,IF(E107="oral",1,0))</f>
        <v>0</v>
      </c>
    </row>
    <row r="108" spans="1:13" ht="15.75" thickBot="1" x14ac:dyDescent="0.3">
      <c r="A108" s="22"/>
    </row>
    <row r="109" spans="1:13" ht="15.75" thickBot="1" x14ac:dyDescent="0.3">
      <c r="A109" s="33">
        <v>3</v>
      </c>
      <c r="B109" s="23" t="s">
        <v>18</v>
      </c>
      <c r="C109" s="7"/>
      <c r="D109" s="34" t="s">
        <v>20</v>
      </c>
      <c r="E109" s="35" t="s">
        <v>21</v>
      </c>
      <c r="F109" s="36" t="s">
        <v>11</v>
      </c>
    </row>
    <row r="110" spans="1:13" ht="15.75" thickBot="1" x14ac:dyDescent="0.3">
      <c r="A110" s="33"/>
      <c r="B110" s="37" t="s">
        <v>19</v>
      </c>
      <c r="C110" s="6"/>
      <c r="D110" s="4"/>
      <c r="E110" s="41"/>
      <c r="F110" s="111">
        <f>IF(E110="poster",0.5,IF(E110="oral",1,0))</f>
        <v>0</v>
      </c>
    </row>
    <row r="111" spans="1:13" ht="15.75" thickBot="1" x14ac:dyDescent="0.3">
      <c r="A111" s="22"/>
    </row>
    <row r="112" spans="1:13" ht="15.75" thickBot="1" x14ac:dyDescent="0.3">
      <c r="A112" s="22">
        <v>4</v>
      </c>
      <c r="B112" s="23" t="s">
        <v>18</v>
      </c>
      <c r="C112" s="7"/>
      <c r="D112" s="34" t="s">
        <v>20</v>
      </c>
      <c r="E112" s="35" t="s">
        <v>21</v>
      </c>
      <c r="F112" s="36" t="s">
        <v>11</v>
      </c>
    </row>
    <row r="113" spans="1:13" ht="15.75" thickBot="1" x14ac:dyDescent="0.3">
      <c r="A113" s="22"/>
      <c r="B113" s="37" t="s">
        <v>19</v>
      </c>
      <c r="C113" s="6"/>
      <c r="D113" s="4"/>
      <c r="E113" s="41"/>
      <c r="F113" s="111">
        <f>IF(E113="poster",0.5,IF(E113="oral",1,0))</f>
        <v>0</v>
      </c>
    </row>
    <row r="114" spans="1:13" ht="15.75" thickBot="1" x14ac:dyDescent="0.3">
      <c r="A114" s="22"/>
    </row>
    <row r="115" spans="1:13" ht="15.75" thickBot="1" x14ac:dyDescent="0.3">
      <c r="A115" s="33">
        <v>5</v>
      </c>
      <c r="B115" s="23" t="s">
        <v>18</v>
      </c>
      <c r="C115" s="7"/>
      <c r="D115" s="34" t="s">
        <v>20</v>
      </c>
      <c r="E115" s="35" t="s">
        <v>21</v>
      </c>
      <c r="F115" s="36" t="s">
        <v>11</v>
      </c>
    </row>
    <row r="116" spans="1:13" ht="15.75" thickBot="1" x14ac:dyDescent="0.3">
      <c r="A116" s="33"/>
      <c r="B116" s="37" t="s">
        <v>19</v>
      </c>
      <c r="C116" s="6"/>
      <c r="D116" s="4"/>
      <c r="E116" s="41"/>
      <c r="F116" s="111">
        <f>IF(E116="poster",0.5,IF(E116="oral",1,0))</f>
        <v>0</v>
      </c>
    </row>
    <row r="117" spans="1:13" ht="15.75" thickBot="1" x14ac:dyDescent="0.3">
      <c r="A117" s="22"/>
    </row>
    <row r="118" spans="1:13" ht="15.75" thickBot="1" x14ac:dyDescent="0.3">
      <c r="A118" s="22">
        <v>6</v>
      </c>
      <c r="B118" s="23" t="s">
        <v>18</v>
      </c>
      <c r="C118" s="7"/>
      <c r="D118" s="34" t="s">
        <v>20</v>
      </c>
      <c r="E118" s="35" t="s">
        <v>21</v>
      </c>
      <c r="F118" s="36" t="s">
        <v>11</v>
      </c>
    </row>
    <row r="119" spans="1:13" ht="15.75" thickBot="1" x14ac:dyDescent="0.3">
      <c r="A119" s="22"/>
      <c r="B119" s="37" t="s">
        <v>19</v>
      </c>
      <c r="C119" s="6"/>
      <c r="D119" s="4"/>
      <c r="E119" s="41"/>
      <c r="F119" s="111">
        <f>IF(E119="poster",0.5,IF(E119="oral",1,0))</f>
        <v>0</v>
      </c>
    </row>
    <row r="120" spans="1:13" ht="15.75" thickBot="1" x14ac:dyDescent="0.3">
      <c r="A120" s="22"/>
    </row>
    <row r="121" spans="1:13" ht="16.5" thickBot="1" x14ac:dyDescent="0.3">
      <c r="A121" s="22"/>
      <c r="C121" s="91" t="s">
        <v>49</v>
      </c>
      <c r="D121" s="92">
        <v>2</v>
      </c>
      <c r="E121" s="112" t="s">
        <v>44</v>
      </c>
      <c r="F121" s="113">
        <f>IF((F104+F107+F110+F113+F116+F119)&gt;2, 2,(F104+F107+F110+F113+F116+F119))</f>
        <v>0</v>
      </c>
    </row>
    <row r="123" spans="1:13" s="32" customFormat="1" ht="15.75" customHeight="1" x14ac:dyDescent="0.25">
      <c r="A123" s="9"/>
      <c r="B123" s="10"/>
      <c r="C123" s="55" t="s">
        <v>69</v>
      </c>
      <c r="D123" s="55"/>
      <c r="E123" s="55"/>
      <c r="F123" s="55"/>
      <c r="I123" s="10"/>
      <c r="J123" s="10"/>
      <c r="K123" s="10"/>
      <c r="L123" s="10"/>
      <c r="M123" s="11"/>
    </row>
    <row r="124" spans="1:13" s="32" customFormat="1" ht="15.75" customHeight="1" x14ac:dyDescent="0.25">
      <c r="A124" s="9"/>
      <c r="B124" s="10"/>
      <c r="C124" s="56" t="s">
        <v>72</v>
      </c>
      <c r="D124" s="56"/>
      <c r="E124" s="56"/>
      <c r="F124" s="56"/>
      <c r="I124" s="10"/>
      <c r="J124" s="10"/>
      <c r="K124" s="10"/>
      <c r="L124" s="10"/>
      <c r="M124" s="11"/>
    </row>
    <row r="125" spans="1:13" x14ac:dyDescent="0.25">
      <c r="C125" s="56" t="s">
        <v>70</v>
      </c>
      <c r="D125" s="56"/>
      <c r="E125" s="56"/>
      <c r="F125" s="56"/>
    </row>
    <row r="126" spans="1:13" x14ac:dyDescent="0.25">
      <c r="C126" s="56" t="s">
        <v>71</v>
      </c>
      <c r="D126" s="56"/>
      <c r="E126" s="56"/>
      <c r="F126" s="56"/>
    </row>
    <row r="127" spans="1:13" ht="15.75" thickBot="1" x14ac:dyDescent="0.3">
      <c r="C127" s="14"/>
      <c r="D127" s="44"/>
      <c r="E127" s="44"/>
      <c r="F127" s="14"/>
    </row>
    <row r="128" spans="1:13" ht="15.75" thickBot="1" x14ac:dyDescent="0.3">
      <c r="A128" s="33">
        <v>1</v>
      </c>
      <c r="B128" s="42" t="s">
        <v>18</v>
      </c>
      <c r="C128" s="7"/>
      <c r="D128" s="34" t="s">
        <v>20</v>
      </c>
      <c r="E128" s="35" t="s">
        <v>21</v>
      </c>
      <c r="F128" s="43" t="s">
        <v>11</v>
      </c>
    </row>
    <row r="129" spans="1:6" ht="15.75" thickBot="1" x14ac:dyDescent="0.3">
      <c r="A129" s="33"/>
      <c r="B129" s="37" t="s">
        <v>19</v>
      </c>
      <c r="C129" s="6"/>
      <c r="D129" s="4"/>
      <c r="E129" s="41"/>
      <c r="F129" s="111">
        <f>IF(E129="poster",0.8,IF(E129="oral",2,0))</f>
        <v>0</v>
      </c>
    </row>
    <row r="130" spans="1:6" ht="15.75" thickBot="1" x14ac:dyDescent="0.3">
      <c r="A130" s="22"/>
    </row>
    <row r="131" spans="1:6" ht="15.75" thickBot="1" x14ac:dyDescent="0.3">
      <c r="A131" s="22">
        <v>2</v>
      </c>
      <c r="B131" s="42" t="s">
        <v>18</v>
      </c>
      <c r="C131" s="7"/>
      <c r="D131" s="34" t="s">
        <v>20</v>
      </c>
      <c r="E131" s="35" t="s">
        <v>21</v>
      </c>
      <c r="F131" s="43" t="s">
        <v>11</v>
      </c>
    </row>
    <row r="132" spans="1:6" ht="15.75" thickBot="1" x14ac:dyDescent="0.3">
      <c r="A132" s="22"/>
      <c r="B132" s="37" t="s">
        <v>19</v>
      </c>
      <c r="C132" s="6"/>
      <c r="D132" s="4"/>
      <c r="E132" s="41"/>
      <c r="F132" s="111">
        <f>IF(E132="poster",0.8,IF(E132="oral",2,0))</f>
        <v>0</v>
      </c>
    </row>
    <row r="133" spans="1:6" ht="15.75" thickBot="1" x14ac:dyDescent="0.3">
      <c r="A133" s="22"/>
    </row>
    <row r="134" spans="1:6" ht="15.75" thickBot="1" x14ac:dyDescent="0.3">
      <c r="A134" s="33">
        <v>3</v>
      </c>
      <c r="B134" s="42" t="s">
        <v>18</v>
      </c>
      <c r="C134" s="7"/>
      <c r="D134" s="34" t="s">
        <v>20</v>
      </c>
      <c r="E134" s="35" t="s">
        <v>21</v>
      </c>
      <c r="F134" s="43" t="s">
        <v>11</v>
      </c>
    </row>
    <row r="135" spans="1:6" ht="15.75" thickBot="1" x14ac:dyDescent="0.3">
      <c r="A135" s="33"/>
      <c r="B135" s="37" t="s">
        <v>19</v>
      </c>
      <c r="C135" s="6"/>
      <c r="D135" s="4"/>
      <c r="E135" s="41"/>
      <c r="F135" s="111">
        <f>IF(E135="poster",0.8,IF(E135="oral",2,0))</f>
        <v>0</v>
      </c>
    </row>
    <row r="136" spans="1:6" ht="15.75" thickBot="1" x14ac:dyDescent="0.3">
      <c r="A136" s="22"/>
    </row>
    <row r="137" spans="1:6" ht="15.75" thickBot="1" x14ac:dyDescent="0.3">
      <c r="A137" s="22">
        <v>4</v>
      </c>
      <c r="B137" s="42" t="s">
        <v>18</v>
      </c>
      <c r="C137" s="7"/>
      <c r="D137" s="34" t="s">
        <v>20</v>
      </c>
      <c r="E137" s="35" t="s">
        <v>21</v>
      </c>
      <c r="F137" s="43" t="s">
        <v>11</v>
      </c>
    </row>
    <row r="138" spans="1:6" ht="15.75" thickBot="1" x14ac:dyDescent="0.3">
      <c r="A138" s="22"/>
      <c r="B138" s="37" t="s">
        <v>19</v>
      </c>
      <c r="C138" s="6"/>
      <c r="D138" s="4"/>
      <c r="E138" s="41"/>
      <c r="F138" s="111">
        <f>IF(E138="poster",0.8,IF(E138="oral",2,0))</f>
        <v>0</v>
      </c>
    </row>
    <row r="139" spans="1:6" ht="15.75" thickBot="1" x14ac:dyDescent="0.3">
      <c r="A139" s="22"/>
    </row>
    <row r="140" spans="1:6" ht="15.75" thickBot="1" x14ac:dyDescent="0.3">
      <c r="A140" s="33">
        <v>5</v>
      </c>
      <c r="B140" s="42" t="s">
        <v>18</v>
      </c>
      <c r="C140" s="7"/>
      <c r="D140" s="34" t="s">
        <v>20</v>
      </c>
      <c r="E140" s="35" t="s">
        <v>21</v>
      </c>
      <c r="F140" s="43" t="s">
        <v>11</v>
      </c>
    </row>
    <row r="141" spans="1:6" ht="15.75" thickBot="1" x14ac:dyDescent="0.3">
      <c r="A141" s="33"/>
      <c r="B141" s="37" t="s">
        <v>19</v>
      </c>
      <c r="C141" s="6"/>
      <c r="D141" s="4"/>
      <c r="E141" s="41"/>
      <c r="F141" s="111">
        <f>IF(E141="poster",0.8,IF(E141="oral",2,0))</f>
        <v>0</v>
      </c>
    </row>
    <row r="142" spans="1:6" ht="15.75" thickBot="1" x14ac:dyDescent="0.3">
      <c r="A142" s="22"/>
    </row>
    <row r="143" spans="1:6" ht="15.75" thickBot="1" x14ac:dyDescent="0.3">
      <c r="A143" s="22">
        <v>6</v>
      </c>
      <c r="B143" s="42" t="s">
        <v>18</v>
      </c>
      <c r="C143" s="7"/>
      <c r="D143" s="34" t="s">
        <v>20</v>
      </c>
      <c r="E143" s="35" t="s">
        <v>21</v>
      </c>
      <c r="F143" s="43" t="s">
        <v>11</v>
      </c>
    </row>
    <row r="144" spans="1:6" ht="15.75" thickBot="1" x14ac:dyDescent="0.3">
      <c r="A144" s="22"/>
      <c r="B144" s="37" t="s">
        <v>19</v>
      </c>
      <c r="C144" s="6"/>
      <c r="D144" s="4"/>
      <c r="E144" s="41"/>
      <c r="F144" s="111">
        <f>IF(E144="poster",0.8,IF(E144="oral",2,0))</f>
        <v>0</v>
      </c>
    </row>
    <row r="145" spans="1:9" ht="15.75" thickBot="1" x14ac:dyDescent="0.3">
      <c r="A145" s="22"/>
    </row>
    <row r="146" spans="1:9" ht="16.5" thickBot="1" x14ac:dyDescent="0.3">
      <c r="A146" s="22"/>
      <c r="C146" s="91" t="s">
        <v>49</v>
      </c>
      <c r="D146" s="92">
        <v>3</v>
      </c>
      <c r="E146" s="112" t="s">
        <v>44</v>
      </c>
      <c r="F146" s="113">
        <f>IF((F129+F132+F135+F138+F141+F144)&gt;3,3,(F129+F132+F135+F138+F141+F144))</f>
        <v>0</v>
      </c>
    </row>
    <row r="149" spans="1:9" x14ac:dyDescent="0.25">
      <c r="C149" s="55" t="s">
        <v>73</v>
      </c>
      <c r="D149" s="55"/>
      <c r="E149" s="55"/>
      <c r="F149" s="55"/>
    </row>
    <row r="150" spans="1:9" x14ac:dyDescent="0.25">
      <c r="C150" s="114" t="s">
        <v>74</v>
      </c>
      <c r="D150" s="47"/>
      <c r="E150" s="47"/>
      <c r="F150" s="47"/>
    </row>
    <row r="151" spans="1:9" ht="15.75" customHeight="1" x14ac:dyDescent="0.25">
      <c r="C151" s="56" t="s">
        <v>76</v>
      </c>
      <c r="D151" s="56"/>
      <c r="E151" s="56"/>
      <c r="F151" s="56"/>
    </row>
    <row r="152" spans="1:9" x14ac:dyDescent="0.25">
      <c r="C152" s="56" t="s">
        <v>75</v>
      </c>
      <c r="D152" s="56"/>
      <c r="E152" s="56"/>
      <c r="F152" s="56"/>
    </row>
    <row r="153" spans="1:9" x14ac:dyDescent="0.25">
      <c r="C153" s="56" t="s">
        <v>77</v>
      </c>
      <c r="D153" s="56"/>
      <c r="E153" s="56"/>
      <c r="F153" s="56"/>
    </row>
    <row r="154" spans="1:9" x14ac:dyDescent="0.25">
      <c r="C154" s="56" t="s">
        <v>78</v>
      </c>
      <c r="D154" s="56"/>
      <c r="E154" s="56"/>
      <c r="F154" s="56"/>
    </row>
    <row r="155" spans="1:9" x14ac:dyDescent="0.25">
      <c r="C155" s="77" t="s">
        <v>26</v>
      </c>
      <c r="D155" s="77"/>
      <c r="E155" s="77"/>
      <c r="F155" s="77"/>
    </row>
    <row r="156" spans="1:9" ht="15.75" thickBot="1" x14ac:dyDescent="0.3">
      <c r="I156"/>
    </row>
    <row r="157" spans="1:9" ht="15.75" thickBot="1" x14ac:dyDescent="0.3">
      <c r="A157" s="33">
        <v>1</v>
      </c>
      <c r="B157" s="23" t="s">
        <v>27</v>
      </c>
      <c r="C157" s="7"/>
      <c r="D157" s="34" t="s">
        <v>20</v>
      </c>
      <c r="E157" s="35" t="s">
        <v>21</v>
      </c>
      <c r="F157" s="36" t="s">
        <v>11</v>
      </c>
      <c r="I157"/>
    </row>
    <row r="158" spans="1:9" ht="15.75" thickBot="1" x14ac:dyDescent="0.3">
      <c r="A158" s="33"/>
      <c r="B158" s="37" t="s">
        <v>28</v>
      </c>
      <c r="C158" s="6"/>
      <c r="D158" s="4"/>
      <c r="E158" s="38"/>
      <c r="F158" s="111">
        <f>IF(E158="1o. autor Qualis A",4,IF(E158="Co-autor Qualis A",2,IF(E158="1o. autor Qualis B",2,IF(E158="Co-autor Qualis B",1,0))))</f>
        <v>0</v>
      </c>
      <c r="I158"/>
    </row>
    <row r="159" spans="1:9" ht="15.75" thickBot="1" x14ac:dyDescent="0.3">
      <c r="A159" s="22"/>
      <c r="I159"/>
    </row>
    <row r="160" spans="1:9" ht="15.75" thickBot="1" x14ac:dyDescent="0.3">
      <c r="A160" s="22">
        <v>2</v>
      </c>
      <c r="B160" s="23" t="s">
        <v>27</v>
      </c>
      <c r="C160" s="7"/>
      <c r="D160" s="34" t="s">
        <v>20</v>
      </c>
      <c r="E160" s="35" t="s">
        <v>21</v>
      </c>
      <c r="F160" s="36" t="s">
        <v>11</v>
      </c>
    </row>
    <row r="161" spans="1:6" ht="15.75" thickBot="1" x14ac:dyDescent="0.3">
      <c r="A161" s="22"/>
      <c r="B161" s="37" t="s">
        <v>28</v>
      </c>
      <c r="C161" s="6"/>
      <c r="D161" s="4"/>
      <c r="E161" s="41"/>
      <c r="F161" s="111">
        <f>IF(E161="1o. autor Qualis A",4,IF(E161="Co-autor Qualis A",2,IF(E161="1o. autor Qualis B",2,IF(E161="Co-autor Qualis B",1,0))))</f>
        <v>0</v>
      </c>
    </row>
    <row r="162" spans="1:6" ht="15.75" thickBot="1" x14ac:dyDescent="0.3">
      <c r="A162" s="22"/>
    </row>
    <row r="163" spans="1:6" ht="15.75" thickBot="1" x14ac:dyDescent="0.3">
      <c r="A163" s="33">
        <v>3</v>
      </c>
      <c r="B163" s="23" t="s">
        <v>27</v>
      </c>
      <c r="C163" s="7"/>
      <c r="D163" s="34" t="s">
        <v>20</v>
      </c>
      <c r="E163" s="35" t="s">
        <v>21</v>
      </c>
      <c r="F163" s="36" t="s">
        <v>11</v>
      </c>
    </row>
    <row r="164" spans="1:6" ht="15.75" thickBot="1" x14ac:dyDescent="0.3">
      <c r="A164" s="33"/>
      <c r="B164" s="37" t="s">
        <v>28</v>
      </c>
      <c r="C164" s="6"/>
      <c r="D164" s="4"/>
      <c r="E164" s="41"/>
      <c r="F164" s="111">
        <f>IF(E164="1o. autor Qualis A",4,IF(E164="Co-autor Qualis A",2,IF(E164="1o. autor Qualis B",2,IF(E164="Co-autor Qualis B",1,0))))</f>
        <v>0</v>
      </c>
    </row>
    <row r="165" spans="1:6" ht="15.75" thickBot="1" x14ac:dyDescent="0.3">
      <c r="A165" s="22"/>
    </row>
    <row r="166" spans="1:6" ht="15.75" thickBot="1" x14ac:dyDescent="0.3">
      <c r="A166" s="22">
        <v>4</v>
      </c>
      <c r="B166" s="23" t="s">
        <v>27</v>
      </c>
      <c r="C166" s="7"/>
      <c r="D166" s="34" t="s">
        <v>20</v>
      </c>
      <c r="E166" s="35" t="s">
        <v>21</v>
      </c>
      <c r="F166" s="36" t="s">
        <v>11</v>
      </c>
    </row>
    <row r="167" spans="1:6" ht="15.75" thickBot="1" x14ac:dyDescent="0.3">
      <c r="A167" s="22"/>
      <c r="B167" s="37" t="s">
        <v>28</v>
      </c>
      <c r="C167" s="6"/>
      <c r="D167" s="4"/>
      <c r="E167" s="41"/>
      <c r="F167" s="111">
        <f>IF(E167="1o. autor Qualis A",4,IF(E167="Co-autor Qualis A",2,IF(E167="1o. autor Qualis B",2,IF(E167="Co-autor Qualis B",1,0))))</f>
        <v>0</v>
      </c>
    </row>
    <row r="168" spans="1:6" ht="15.75" thickBot="1" x14ac:dyDescent="0.3">
      <c r="A168" s="22"/>
    </row>
    <row r="169" spans="1:6" ht="15.75" thickBot="1" x14ac:dyDescent="0.3">
      <c r="A169" s="33">
        <v>5</v>
      </c>
      <c r="B169" s="23" t="s">
        <v>27</v>
      </c>
      <c r="C169" s="7"/>
      <c r="D169" s="34" t="s">
        <v>20</v>
      </c>
      <c r="E169" s="35" t="s">
        <v>21</v>
      </c>
      <c r="F169" s="36" t="s">
        <v>11</v>
      </c>
    </row>
    <row r="170" spans="1:6" ht="15.75" thickBot="1" x14ac:dyDescent="0.3">
      <c r="A170" s="33"/>
      <c r="B170" s="37" t="s">
        <v>28</v>
      </c>
      <c r="C170" s="6"/>
      <c r="D170" s="4"/>
      <c r="E170" s="41"/>
      <c r="F170" s="111">
        <f>IF(E170="1o. autor Qualis A",4,IF(E170="Co-autor Qualis A",2,IF(E170="1o. autor Qualis B",2,IF(E170="Co-autor Qualis B",1,0))))</f>
        <v>0</v>
      </c>
    </row>
    <row r="171" spans="1:6" ht="15.75" thickBot="1" x14ac:dyDescent="0.3">
      <c r="A171" s="22"/>
    </row>
    <row r="172" spans="1:6" ht="16.5" thickBot="1" x14ac:dyDescent="0.3">
      <c r="A172" s="22"/>
      <c r="C172" s="91" t="s">
        <v>49</v>
      </c>
      <c r="D172" s="92">
        <v>5</v>
      </c>
      <c r="E172" s="112" t="s">
        <v>44</v>
      </c>
      <c r="F172" s="113">
        <f>IF((F158+F161+F164+F167+F170)&gt;5,5,(F158+F161+F164+F167+F170))</f>
        <v>0</v>
      </c>
    </row>
  </sheetData>
  <sheetProtection algorithmName="SHA-512" hashValue="A8v3zmNl9iyokeCWmjTmYFkbSkKUTl2wqhY4hKz/dpmSM60z+PQWGL1uL/Y0J0xZmmfuqv+N9YQyupKh0iVAsQ==" saltValue="TyqqD3WxnakXVJd5wOOaKg==" spinCount="100000" sheet="1" objects="1" scenarios="1"/>
  <mergeCells count="84">
    <mergeCell ref="L2:L3"/>
    <mergeCell ref="L4:L5"/>
    <mergeCell ref="B7:F7"/>
    <mergeCell ref="B96:F96"/>
    <mergeCell ref="I24:L24"/>
    <mergeCell ref="I26:L26"/>
    <mergeCell ref="I28:L28"/>
    <mergeCell ref="J2:J3"/>
    <mergeCell ref="J4:J5"/>
    <mergeCell ref="F38:F40"/>
    <mergeCell ref="C38:C40"/>
    <mergeCell ref="B38:B40"/>
    <mergeCell ref="C25:F25"/>
    <mergeCell ref="I19:L19"/>
    <mergeCell ref="I7:L7"/>
    <mergeCell ref="I20:L20"/>
    <mergeCell ref="I22:L22"/>
    <mergeCell ref="I29:L29"/>
    <mergeCell ref="I9:L9"/>
    <mergeCell ref="I11:L11"/>
    <mergeCell ref="I13:L13"/>
    <mergeCell ref="I14:L14"/>
    <mergeCell ref="I15:L15"/>
    <mergeCell ref="I16:L16"/>
    <mergeCell ref="I17:L17"/>
    <mergeCell ref="B43:B45"/>
    <mergeCell ref="C43:C45"/>
    <mergeCell ref="F43:F45"/>
    <mergeCell ref="B48:B50"/>
    <mergeCell ref="C48:C50"/>
    <mergeCell ref="F48:F50"/>
    <mergeCell ref="B33:B35"/>
    <mergeCell ref="C33:C35"/>
    <mergeCell ref="F33:F35"/>
    <mergeCell ref="F13:F15"/>
    <mergeCell ref="F18:F20"/>
    <mergeCell ref="B28:B30"/>
    <mergeCell ref="C28:C30"/>
    <mergeCell ref="F28:F30"/>
    <mergeCell ref="B18:B20"/>
    <mergeCell ref="C18:C20"/>
    <mergeCell ref="F90:F92"/>
    <mergeCell ref="B91:B92"/>
    <mergeCell ref="C91:C92"/>
    <mergeCell ref="D91:E91"/>
    <mergeCell ref="D92:E92"/>
    <mergeCell ref="C4:C5"/>
    <mergeCell ref="B13:B15"/>
    <mergeCell ref="C13:C15"/>
    <mergeCell ref="C81:F81"/>
    <mergeCell ref="C82:F82"/>
    <mergeCell ref="C155:F155"/>
    <mergeCell ref="C149:F149"/>
    <mergeCell ref="C151:F151"/>
    <mergeCell ref="C152:F152"/>
    <mergeCell ref="C83:F83"/>
    <mergeCell ref="B86:B87"/>
    <mergeCell ref="C86:C87"/>
    <mergeCell ref="D86:E86"/>
    <mergeCell ref="D87:E87"/>
    <mergeCell ref="F85:F87"/>
    <mergeCell ref="C101:F101"/>
    <mergeCell ref="C153:F153"/>
    <mergeCell ref="C154:F154"/>
    <mergeCell ref="C123:F123"/>
    <mergeCell ref="C124:F124"/>
    <mergeCell ref="C125:F125"/>
    <mergeCell ref="C126:F126"/>
    <mergeCell ref="C9:F9"/>
    <mergeCell ref="C10:F10"/>
    <mergeCell ref="C11:F11"/>
    <mergeCell ref="C99:F99"/>
    <mergeCell ref="C100:F100"/>
    <mergeCell ref="C24:F24"/>
    <mergeCell ref="C26:F26"/>
    <mergeCell ref="C54:F54"/>
    <mergeCell ref="C55:F55"/>
    <mergeCell ref="C63:F63"/>
    <mergeCell ref="C64:F64"/>
    <mergeCell ref="C72:F72"/>
    <mergeCell ref="C73:F73"/>
    <mergeCell ref="C98:F98"/>
    <mergeCell ref="D3:E3"/>
    <mergeCell ref="D5:E5"/>
  </mergeCells>
  <dataValidations count="6">
    <dataValidation type="date" operator="lessThan" showInputMessage="1" showErrorMessage="1" promptTitle="Datas" prompt="Insira uma data válida" sqref="D13:E13 D18:E18 D66:E68 D28:E28 D48:E48 D38:E38 D33:E33 D43:E43 D85:E85 D57:E59 D90:E90 D75:E77">
      <formula1>44178</formula1>
    </dataValidation>
    <dataValidation operator="lessThan" showErrorMessage="1" promptTitle="Datas" prompt="Insira uma data válida" sqref="D19 D14 D44 D49 D29 D39 D34"/>
    <dataValidation type="whole" operator="greaterThan" showInputMessage="1" showErrorMessage="1" promptTitle="Horas efetivas" prompt="Insira o número de horas para cursos com mais de 180 h" sqref="D15 D20">
      <formula1>179</formula1>
    </dataValidation>
    <dataValidation type="date" showInputMessage="1" showErrorMessage="1" promptTitle="Datas" prompt="Insira uma data válida" sqref="D104 D107 D110 D113 D116 D119 D158 D161 D164 D167 D170 D129 D132 D135 D138 D141 D144">
      <formula1>42339</formula1>
      <formula2>44178</formula2>
    </dataValidation>
    <dataValidation type="whole" operator="greaterThan" showInputMessage="1" showErrorMessage="1" promptTitle="Horas efetivas" prompt="Insira o número de horas para cursos com mais de 30 h" sqref="D30 D35 D40 D45 D50:D51 D60 D69 D78 D93">
      <formula1>29</formula1>
    </dataValidation>
    <dataValidation type="list" allowBlank="1" showInputMessage="1" showErrorMessage="1" promptTitle="Experiência internacional" prompt="Selecione o tipo de estágio no exterior" sqref="D92:E92 D97:E97 D95:E95">
      <formula1>$A$26:$A$27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Planilha2!$A$7:$A$8</xm:f>
          </x14:formula1>
          <xm:sqref>E15 E20</xm:sqref>
        </x14:dataValidation>
        <x14:dataValidation type="list" allowBlank="1" showInputMessage="1" showErrorMessage="1" promptTitle="Experiência internacional" prompt="Selecione o tipo de estágio no exterior">
          <x14:formula1>
            <xm:f>Planilha2!$A$20:$A$21</xm:f>
          </x14:formula1>
          <xm:sqref>D87:E87</xm:sqref>
        </x14:dataValidation>
        <x14:dataValidation type="list" showInputMessage="1" showErrorMessage="1" promptTitle="Curso pretendido" prompt="Selecione a opção que se aplica">
          <x14:formula1>
            <xm:f>Planilha2!$A$1:$A$2</xm:f>
          </x14:formula1>
          <xm:sqref>G4 F3</xm:sqref>
        </x14:dataValidation>
        <x14:dataValidation type="list" showInputMessage="1" showErrorMessage="1" promptTitle="Solicitação de bolsa" prompt="Selecione a opção que se aplica">
          <x14:formula1>
            <xm:f>Planilha2!$A$4:$A$5</xm:f>
          </x14:formula1>
          <xm:sqref>G6 F5</xm:sqref>
        </x14:dataValidation>
        <x14:dataValidation type="list" allowBlank="1" showInputMessage="1" showErrorMessage="1" promptTitle="Tipo de apresentação" prompt="Escolha o tipo de apresentação realizada">
          <x14:formula1>
            <xm:f>Planilha2!$A$10:$A$11</xm:f>
          </x14:formula1>
          <xm:sqref>E104 E107 E110 E113 E116 E119 E129 E132 E135 E138 E141 E144</xm:sqref>
        </x14:dataValidation>
        <x14:dataValidation type="list" allowBlank="1" showInputMessage="1" showErrorMessage="1" promptTitle="Classificação do Periódico" prompt="Escolha a classificação mais recente do periódico considerando a área de materiais.">
          <x14:formula1>
            <xm:f>Planilha2!$A$14:$A$17</xm:f>
          </x14:formula1>
          <xm:sqref>E158 E161 E164 E167 E170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A7" workbookViewId="0">
      <selection activeCell="A14" sqref="A14:A17"/>
    </sheetView>
  </sheetViews>
  <sheetFormatPr defaultRowHeight="15" x14ac:dyDescent="0.25"/>
  <cols>
    <col min="9" max="9" width="10.7109375" customWidth="1"/>
    <col min="10" max="10" width="11.5703125" customWidth="1"/>
  </cols>
  <sheetData>
    <row r="1" spans="1:9" x14ac:dyDescent="0.25">
      <c r="A1" t="s">
        <v>1</v>
      </c>
    </row>
    <row r="2" spans="1:9" x14ac:dyDescent="0.25">
      <c r="A2" t="s">
        <v>2</v>
      </c>
      <c r="F2" s="89"/>
      <c r="G2" s="89"/>
      <c r="H2" s="89"/>
      <c r="I2" s="89"/>
    </row>
    <row r="3" spans="1:9" x14ac:dyDescent="0.25">
      <c r="F3" s="89"/>
      <c r="G3" s="89"/>
      <c r="H3" s="89"/>
      <c r="I3" s="89"/>
    </row>
    <row r="4" spans="1:9" x14ac:dyDescent="0.25">
      <c r="A4" t="s">
        <v>4</v>
      </c>
      <c r="F4" s="89"/>
      <c r="G4" s="89"/>
      <c r="H4" s="89"/>
      <c r="I4" s="89"/>
    </row>
    <row r="5" spans="1:9" x14ac:dyDescent="0.25">
      <c r="A5" t="s">
        <v>5</v>
      </c>
      <c r="F5" s="89"/>
      <c r="G5" s="89"/>
      <c r="H5" s="89"/>
      <c r="I5" s="89"/>
    </row>
    <row r="6" spans="1:9" x14ac:dyDescent="0.25">
      <c r="F6" s="90"/>
      <c r="G6" s="90"/>
      <c r="H6" s="90"/>
      <c r="I6" s="90"/>
    </row>
    <row r="7" spans="1:9" x14ac:dyDescent="0.25">
      <c r="A7" t="s">
        <v>35</v>
      </c>
    </row>
    <row r="8" spans="1:9" x14ac:dyDescent="0.25">
      <c r="A8" t="s">
        <v>36</v>
      </c>
    </row>
    <row r="10" spans="1:9" x14ac:dyDescent="0.25">
      <c r="A10" t="s">
        <v>67</v>
      </c>
    </row>
    <row r="11" spans="1:9" x14ac:dyDescent="0.25">
      <c r="A11" t="s">
        <v>68</v>
      </c>
    </row>
    <row r="14" spans="1:9" x14ac:dyDescent="0.25">
      <c r="A14" t="s">
        <v>79</v>
      </c>
    </row>
    <row r="15" spans="1:9" x14ac:dyDescent="0.25">
      <c r="A15" t="s">
        <v>80</v>
      </c>
    </row>
    <row r="16" spans="1:9" x14ac:dyDescent="0.25">
      <c r="A16" t="s">
        <v>81</v>
      </c>
    </row>
    <row r="17" spans="1:8" x14ac:dyDescent="0.25">
      <c r="A17" t="s">
        <v>82</v>
      </c>
    </row>
    <row r="20" spans="1:8" x14ac:dyDescent="0.25">
      <c r="A20" t="s">
        <v>57</v>
      </c>
    </row>
    <row r="21" spans="1:8" x14ac:dyDescent="0.25">
      <c r="A21" t="s">
        <v>38</v>
      </c>
    </row>
    <row r="31" spans="1:8" x14ac:dyDescent="0.25">
      <c r="E31" s="47" t="s">
        <v>22</v>
      </c>
      <c r="F31" s="47"/>
      <c r="G31" s="47"/>
      <c r="H31" s="47"/>
    </row>
    <row r="32" spans="1:8" x14ac:dyDescent="0.25">
      <c r="E32" s="47" t="s">
        <v>23</v>
      </c>
      <c r="F32" s="47"/>
      <c r="G32" s="47"/>
      <c r="H32" s="47"/>
    </row>
    <row r="33" spans="2:12" x14ac:dyDescent="0.25">
      <c r="E33" s="47" t="s">
        <v>24</v>
      </c>
      <c r="F33" s="47"/>
      <c r="G33" s="47"/>
      <c r="H33" s="47"/>
    </row>
    <row r="34" spans="2:12" x14ac:dyDescent="0.25">
      <c r="E34" s="47" t="s">
        <v>25</v>
      </c>
      <c r="F34" s="47"/>
      <c r="G34" s="47"/>
      <c r="H34" s="47"/>
    </row>
    <row r="37" spans="2:12" x14ac:dyDescent="0.25">
      <c r="B37" t="e">
        <f>'Planilha de Pontuação'!#REF!</f>
        <v>#REF!</v>
      </c>
      <c r="C37" t="e">
        <f>'Planilha de Pontuação'!#REF!</f>
        <v>#REF!</v>
      </c>
      <c r="D37" t="e">
        <f>'Planilha de Pontuação'!#REF!</f>
        <v>#REF!</v>
      </c>
      <c r="E37" t="e">
        <f>'Planilha de Pontuação'!#REF!</f>
        <v>#REF!</v>
      </c>
      <c r="F37" t="e">
        <f>'Planilha de Pontuação'!#REF!</f>
        <v>#REF!</v>
      </c>
      <c r="G37" t="e">
        <f>'Planilha de Pontuação'!#REF!</f>
        <v>#REF!</v>
      </c>
      <c r="I37" t="s">
        <v>40</v>
      </c>
      <c r="J37" t="s">
        <v>41</v>
      </c>
      <c r="K37" t="s">
        <v>42</v>
      </c>
      <c r="L37" t="s">
        <v>43</v>
      </c>
    </row>
    <row r="38" spans="2:12" x14ac:dyDescent="0.25">
      <c r="B38" t="e">
        <f>'Planilha de Pontuação'!#REF!</f>
        <v>#REF!</v>
      </c>
      <c r="C38" t="e">
        <f>'Planilha de Pontuação'!#REF!</f>
        <v>#REF!</v>
      </c>
      <c r="D38" t="e">
        <f>'Planilha de Pontuação'!#REF!</f>
        <v>#REF!</v>
      </c>
      <c r="E38" t="e">
        <f>'Planilha de Pontuação'!#REF!</f>
        <v>#REF!</v>
      </c>
      <c r="F38" t="e">
        <f>'Planilha de Pontuação'!#REF!</f>
        <v>#REF!</v>
      </c>
      <c r="G38" t="e">
        <f>'Planilha de Pontuação'!#REF!</f>
        <v>#REF!</v>
      </c>
      <c r="I38" t="e">
        <f>IF(F38="resumo",0.2,0)</f>
        <v>#REF!</v>
      </c>
      <c r="J38" t="e">
        <f>IF(F38="resumo estendido",0.4,0)</f>
        <v>#REF!</v>
      </c>
      <c r="K38" t="e">
        <f>IF(F38="trabalho completo",0.5,0)</f>
        <v>#REF!</v>
      </c>
      <c r="L38" t="e">
        <f>IF(F38="capítulo de livro",0.5,0)</f>
        <v>#REF!</v>
      </c>
    </row>
    <row r="39" spans="2:12" x14ac:dyDescent="0.25">
      <c r="B39" t="e">
        <f>'Planilha de Pontuação'!#REF!</f>
        <v>#REF!</v>
      </c>
      <c r="C39" t="e">
        <f>'Planilha de Pontuação'!#REF!</f>
        <v>#REF!</v>
      </c>
      <c r="D39" t="e">
        <f>'Planilha de Pontuação'!#REF!</f>
        <v>#REF!</v>
      </c>
      <c r="E39" t="e">
        <f>'Planilha de Pontuação'!#REF!</f>
        <v>#REF!</v>
      </c>
      <c r="F39" t="e">
        <f>'Planilha de Pontuação'!#REF!</f>
        <v>#REF!</v>
      </c>
      <c r="G39" t="e">
        <f>'Planilha de Pontuação'!#REF!</f>
        <v>#REF!</v>
      </c>
    </row>
    <row r="40" spans="2:12" x14ac:dyDescent="0.25">
      <c r="B40" t="e">
        <f>'Planilha de Pontuação'!#REF!</f>
        <v>#REF!</v>
      </c>
      <c r="C40" t="e">
        <f>'Planilha de Pontuação'!#REF!</f>
        <v>#REF!</v>
      </c>
      <c r="D40" t="e">
        <f>'Planilha de Pontuação'!#REF!</f>
        <v>#REF!</v>
      </c>
      <c r="E40" t="e">
        <f>'Planilha de Pontuação'!#REF!</f>
        <v>#REF!</v>
      </c>
      <c r="F40" t="e">
        <f>'Planilha de Pontuação'!#REF!</f>
        <v>#REF!</v>
      </c>
      <c r="G40" t="e">
        <f>'Planilha de Pontuação'!#REF!</f>
        <v>#REF!</v>
      </c>
    </row>
    <row r="41" spans="2:12" x14ac:dyDescent="0.25">
      <c r="B41" t="e">
        <f>'Planilha de Pontuação'!#REF!</f>
        <v>#REF!</v>
      </c>
      <c r="C41" t="e">
        <f>'Planilha de Pontuação'!#REF!</f>
        <v>#REF!</v>
      </c>
      <c r="D41" t="e">
        <f>'Planilha de Pontuação'!#REF!</f>
        <v>#REF!</v>
      </c>
      <c r="E41" t="e">
        <f>'Planilha de Pontuação'!#REF!</f>
        <v>#REF!</v>
      </c>
      <c r="F41" t="e">
        <f>'Planilha de Pontuação'!#REF!</f>
        <v>#REF!</v>
      </c>
      <c r="G41" t="e">
        <f>'Planilha de Pontuação'!#REF!</f>
        <v>#REF!</v>
      </c>
      <c r="I41" t="e">
        <f>IF(F41="resumo",0.2,0)</f>
        <v>#REF!</v>
      </c>
      <c r="J41" t="e">
        <f>IF(F41="resumo estendido",0.4,0)</f>
        <v>#REF!</v>
      </c>
      <c r="K41" t="e">
        <f>IF(F41="trabalho completo",0.5,0)</f>
        <v>#REF!</v>
      </c>
      <c r="L41" t="e">
        <f>IF(F41="capítulo de livro",0.5,0)</f>
        <v>#REF!</v>
      </c>
    </row>
    <row r="42" spans="2:12" x14ac:dyDescent="0.25">
      <c r="B42" t="e">
        <f>'Planilha de Pontuação'!#REF!</f>
        <v>#REF!</v>
      </c>
      <c r="C42" t="e">
        <f>'Planilha de Pontuação'!#REF!</f>
        <v>#REF!</v>
      </c>
      <c r="D42" t="e">
        <f>'Planilha de Pontuação'!#REF!</f>
        <v>#REF!</v>
      </c>
      <c r="E42" t="e">
        <f>'Planilha de Pontuação'!#REF!</f>
        <v>#REF!</v>
      </c>
      <c r="F42" t="e">
        <f>'Planilha de Pontuação'!#REF!</f>
        <v>#REF!</v>
      </c>
      <c r="G42" t="e">
        <f>'Planilha de Pontuação'!#REF!</f>
        <v>#REF!</v>
      </c>
    </row>
    <row r="43" spans="2:12" x14ac:dyDescent="0.25">
      <c r="B43" t="e">
        <f>'Planilha de Pontuação'!#REF!</f>
        <v>#REF!</v>
      </c>
      <c r="C43" t="e">
        <f>'Planilha de Pontuação'!#REF!</f>
        <v>#REF!</v>
      </c>
      <c r="D43" t="e">
        <f>'Planilha de Pontuação'!#REF!</f>
        <v>#REF!</v>
      </c>
      <c r="E43" t="e">
        <f>'Planilha de Pontuação'!#REF!</f>
        <v>#REF!</v>
      </c>
      <c r="F43" t="e">
        <f>'Planilha de Pontuação'!#REF!</f>
        <v>#REF!</v>
      </c>
      <c r="G43" t="e">
        <f>'Planilha de Pontuação'!#REF!</f>
        <v>#REF!</v>
      </c>
    </row>
    <row r="44" spans="2:12" x14ac:dyDescent="0.25">
      <c r="B44" t="e">
        <f>'Planilha de Pontuação'!#REF!</f>
        <v>#REF!</v>
      </c>
      <c r="C44" t="e">
        <f>'Planilha de Pontuação'!#REF!</f>
        <v>#REF!</v>
      </c>
      <c r="D44" t="e">
        <f>'Planilha de Pontuação'!#REF!</f>
        <v>#REF!</v>
      </c>
      <c r="E44" t="e">
        <f>'Planilha de Pontuação'!#REF!</f>
        <v>#REF!</v>
      </c>
      <c r="F44" t="e">
        <f>'Planilha de Pontuação'!#REF!</f>
        <v>#REF!</v>
      </c>
      <c r="G44" t="e">
        <f>'Planilha de Pontuação'!#REF!</f>
        <v>#REF!</v>
      </c>
      <c r="I44" t="e">
        <f>IF(F44="resumo",0.2,0)</f>
        <v>#REF!</v>
      </c>
      <c r="J44" t="e">
        <f>IF(F44="resumo estendido",0.4,0)</f>
        <v>#REF!</v>
      </c>
      <c r="K44" t="e">
        <f>IF(F44="trabalho completo",0.5,0)</f>
        <v>#REF!</v>
      </c>
      <c r="L44" t="e">
        <f>IF(F44="capítulo de livro",0.5,0)</f>
        <v>#REF!</v>
      </c>
    </row>
    <row r="45" spans="2:12" x14ac:dyDescent="0.25">
      <c r="B45" t="e">
        <f>'Planilha de Pontuação'!#REF!</f>
        <v>#REF!</v>
      </c>
      <c r="C45" t="e">
        <f>'Planilha de Pontuação'!#REF!</f>
        <v>#REF!</v>
      </c>
      <c r="D45" t="e">
        <f>'Planilha de Pontuação'!#REF!</f>
        <v>#REF!</v>
      </c>
      <c r="E45" t="e">
        <f>'Planilha de Pontuação'!#REF!</f>
        <v>#REF!</v>
      </c>
      <c r="F45" t="e">
        <f>'Planilha de Pontuação'!#REF!</f>
        <v>#REF!</v>
      </c>
      <c r="G45" t="e">
        <f>'Planilha de Pontuação'!#REF!</f>
        <v>#REF!</v>
      </c>
    </row>
    <row r="46" spans="2:12" x14ac:dyDescent="0.25">
      <c r="B46" t="e">
        <f>'Planilha de Pontuação'!#REF!</f>
        <v>#REF!</v>
      </c>
      <c r="C46" t="e">
        <f>'Planilha de Pontuação'!#REF!</f>
        <v>#REF!</v>
      </c>
      <c r="D46" t="e">
        <f>'Planilha de Pontuação'!#REF!</f>
        <v>#REF!</v>
      </c>
      <c r="E46" t="e">
        <f>'Planilha de Pontuação'!#REF!</f>
        <v>#REF!</v>
      </c>
      <c r="F46" t="e">
        <f>'Planilha de Pontuação'!#REF!</f>
        <v>#REF!</v>
      </c>
      <c r="G46" t="e">
        <f>'Planilha de Pontuação'!#REF!</f>
        <v>#REF!</v>
      </c>
    </row>
    <row r="47" spans="2:12" x14ac:dyDescent="0.25">
      <c r="B47" t="e">
        <f>'Planilha de Pontuação'!#REF!</f>
        <v>#REF!</v>
      </c>
      <c r="C47" t="e">
        <f>'Planilha de Pontuação'!#REF!</f>
        <v>#REF!</v>
      </c>
      <c r="D47" t="e">
        <f>'Planilha de Pontuação'!#REF!</f>
        <v>#REF!</v>
      </c>
      <c r="E47" t="e">
        <f>'Planilha de Pontuação'!#REF!</f>
        <v>#REF!</v>
      </c>
      <c r="F47" t="e">
        <f>'Planilha de Pontuação'!#REF!</f>
        <v>#REF!</v>
      </c>
      <c r="G47" t="e">
        <f>'Planilha de Pontuação'!#REF!</f>
        <v>#REF!</v>
      </c>
      <c r="I47" t="e">
        <f>IF(F47="resumo",0.2,0)</f>
        <v>#REF!</v>
      </c>
      <c r="J47" t="e">
        <f>IF(F47="resumo estendido",0.4,0)</f>
        <v>#REF!</v>
      </c>
      <c r="K47" t="e">
        <f>IF(F47="trabalho completo",0.5,0)</f>
        <v>#REF!</v>
      </c>
      <c r="L47" t="e">
        <f>IF(F47="capítulo de livro",0.5,0)</f>
        <v>#REF!</v>
      </c>
    </row>
    <row r="48" spans="2:12" x14ac:dyDescent="0.25">
      <c r="B48" t="e">
        <f>'Planilha de Pontuação'!#REF!</f>
        <v>#REF!</v>
      </c>
      <c r="C48" t="e">
        <f>'Planilha de Pontuação'!#REF!</f>
        <v>#REF!</v>
      </c>
      <c r="D48" t="e">
        <f>'Planilha de Pontuação'!#REF!</f>
        <v>#REF!</v>
      </c>
      <c r="E48" t="e">
        <f>'Planilha de Pontuação'!#REF!</f>
        <v>#REF!</v>
      </c>
      <c r="F48" t="e">
        <f>'Planilha de Pontuação'!#REF!</f>
        <v>#REF!</v>
      </c>
      <c r="G48" t="e">
        <f>'Planilha de Pontuação'!#REF!</f>
        <v>#REF!</v>
      </c>
    </row>
    <row r="49" spans="2:12" x14ac:dyDescent="0.25">
      <c r="B49" t="e">
        <f>'Planilha de Pontuação'!#REF!</f>
        <v>#REF!</v>
      </c>
      <c r="C49" t="e">
        <f>'Planilha de Pontuação'!#REF!</f>
        <v>#REF!</v>
      </c>
      <c r="D49" t="e">
        <f>'Planilha de Pontuação'!#REF!</f>
        <v>#REF!</v>
      </c>
      <c r="E49" t="e">
        <f>'Planilha de Pontuação'!#REF!</f>
        <v>#REF!</v>
      </c>
      <c r="F49" t="e">
        <f>'Planilha de Pontuação'!#REF!</f>
        <v>#REF!</v>
      </c>
      <c r="G49" t="e">
        <f>'Planilha de Pontuação'!#REF!</f>
        <v>#REF!</v>
      </c>
    </row>
    <row r="50" spans="2:12" x14ac:dyDescent="0.25">
      <c r="B50" t="e">
        <f>'Planilha de Pontuação'!#REF!</f>
        <v>#REF!</v>
      </c>
      <c r="C50" t="e">
        <f>'Planilha de Pontuação'!#REF!</f>
        <v>#REF!</v>
      </c>
      <c r="D50" t="e">
        <f>'Planilha de Pontuação'!#REF!</f>
        <v>#REF!</v>
      </c>
      <c r="E50" t="e">
        <f>'Planilha de Pontuação'!#REF!</f>
        <v>#REF!</v>
      </c>
      <c r="F50" t="e">
        <f>'Planilha de Pontuação'!#REF!</f>
        <v>#REF!</v>
      </c>
      <c r="G50" t="e">
        <f>'Planilha de Pontuação'!#REF!</f>
        <v>#REF!</v>
      </c>
      <c r="I50" t="e">
        <f>IF(F50="resumo",0.2,0)</f>
        <v>#REF!</v>
      </c>
      <c r="J50" t="e">
        <f>IF(F50="resumo estendido",0.4,0)</f>
        <v>#REF!</v>
      </c>
      <c r="K50" t="e">
        <f>IF(F50="trabalho completo",0.5,0)</f>
        <v>#REF!</v>
      </c>
      <c r="L50" t="e">
        <f>IF(F50="capítulo de livro",0.5,0)</f>
        <v>#REF!</v>
      </c>
    </row>
    <row r="51" spans="2:12" x14ac:dyDescent="0.25">
      <c r="B51" t="e">
        <f>'Planilha de Pontuação'!#REF!</f>
        <v>#REF!</v>
      </c>
      <c r="C51" t="e">
        <f>'Planilha de Pontuação'!#REF!</f>
        <v>#REF!</v>
      </c>
      <c r="D51" t="e">
        <f>'Planilha de Pontuação'!#REF!</f>
        <v>#REF!</v>
      </c>
      <c r="E51" t="e">
        <f>'Planilha de Pontuação'!#REF!</f>
        <v>#REF!</v>
      </c>
      <c r="F51" t="e">
        <f>'Planilha de Pontuação'!#REF!</f>
        <v>#REF!</v>
      </c>
      <c r="G51" t="e">
        <f>'Planilha de Pontuação'!#REF!</f>
        <v>#REF!</v>
      </c>
    </row>
    <row r="52" spans="2:12" x14ac:dyDescent="0.25">
      <c r="B52" t="e">
        <f>'Planilha de Pontuação'!#REF!</f>
        <v>#REF!</v>
      </c>
      <c r="C52" t="e">
        <f>'Planilha de Pontuação'!#REF!</f>
        <v>#REF!</v>
      </c>
      <c r="D52" t="e">
        <f>'Planilha de Pontuação'!#REF!</f>
        <v>#REF!</v>
      </c>
      <c r="E52" t="e">
        <f>'Planilha de Pontuação'!#REF!</f>
        <v>#REF!</v>
      </c>
      <c r="F52" t="e">
        <f>'Planilha de Pontuação'!#REF!</f>
        <v>#REF!</v>
      </c>
      <c r="G52" t="e">
        <f>'Planilha de Pontuação'!#REF!</f>
        <v>#REF!</v>
      </c>
    </row>
    <row r="53" spans="2:12" x14ac:dyDescent="0.25">
      <c r="B53" t="e">
        <f>'Planilha de Pontuação'!#REF!</f>
        <v>#REF!</v>
      </c>
      <c r="C53" t="e">
        <f>'Planilha de Pontuação'!#REF!</f>
        <v>#REF!</v>
      </c>
      <c r="D53" t="e">
        <f>'Planilha de Pontuação'!#REF!</f>
        <v>#REF!</v>
      </c>
      <c r="E53" t="e">
        <f>'Planilha de Pontuação'!#REF!</f>
        <v>#REF!</v>
      </c>
      <c r="F53" t="e">
        <f>'Planilha de Pontuação'!#REF!</f>
        <v>#REF!</v>
      </c>
      <c r="G53" t="e">
        <f>'Planilha de Pontuação'!#REF!</f>
        <v>#REF!</v>
      </c>
      <c r="I53" t="e">
        <f>IF(F53="resumo",0.2,0)</f>
        <v>#REF!</v>
      </c>
      <c r="J53" t="e">
        <f>IF(F53="resumo estendido",0.4,0)</f>
        <v>#REF!</v>
      </c>
      <c r="K53" t="e">
        <f>IF(F53="trabalho completo",0.5,0)</f>
        <v>#REF!</v>
      </c>
      <c r="L53" t="e">
        <f>IF(F53="capítulo de livro",0.5,0)</f>
        <v>#REF!</v>
      </c>
    </row>
    <row r="54" spans="2:12" x14ac:dyDescent="0.25">
      <c r="B54" t="e">
        <f>'Planilha de Pontuação'!#REF!</f>
        <v>#REF!</v>
      </c>
      <c r="C54" t="e">
        <f>'Planilha de Pontuação'!#REF!</f>
        <v>#REF!</v>
      </c>
      <c r="D54" t="e">
        <f>'Planilha de Pontuação'!#REF!</f>
        <v>#REF!</v>
      </c>
      <c r="E54" t="e">
        <f>'Planilha de Pontuação'!#REF!</f>
        <v>#REF!</v>
      </c>
      <c r="F54" t="e">
        <f>'Planilha de Pontuação'!#REF!</f>
        <v>#REF!</v>
      </c>
      <c r="G54" t="e">
        <f>'Planilha de Pontuação'!#REF!</f>
        <v>#REF!</v>
      </c>
    </row>
    <row r="55" spans="2:12" x14ac:dyDescent="0.25">
      <c r="B55" t="e">
        <f>'Planilha de Pontuação'!#REF!</f>
        <v>#REF!</v>
      </c>
      <c r="C55" t="e">
        <f>'Planilha de Pontuação'!#REF!</f>
        <v>#REF!</v>
      </c>
      <c r="D55" t="e">
        <f>'Planilha de Pontuação'!#REF!</f>
        <v>#REF!</v>
      </c>
      <c r="E55" t="e">
        <f>'Planilha de Pontuação'!#REF!</f>
        <v>#REF!</v>
      </c>
      <c r="F55" t="e">
        <f>'Planilha de Pontuação'!#REF!</f>
        <v>#REF!</v>
      </c>
      <c r="G55" t="e">
        <f>'Planilha de Pontuação'!#REF!</f>
        <v>#REF!</v>
      </c>
    </row>
    <row r="56" spans="2:12" x14ac:dyDescent="0.25">
      <c r="B56" t="e">
        <f>'Planilha de Pontuação'!#REF!</f>
        <v>#REF!</v>
      </c>
      <c r="C56" t="e">
        <f>'Planilha de Pontuação'!#REF!</f>
        <v>#REF!</v>
      </c>
      <c r="D56" t="e">
        <f>'Planilha de Pontuação'!#REF!</f>
        <v>#REF!</v>
      </c>
      <c r="E56" t="e">
        <f>'Planilha de Pontuação'!#REF!</f>
        <v>#REF!</v>
      </c>
      <c r="F56" t="e">
        <f>'Planilha de Pontuação'!#REF!</f>
        <v>#REF!</v>
      </c>
      <c r="G56" t="e">
        <f>'Planilha de Pontuação'!#REF!</f>
        <v>#REF!</v>
      </c>
      <c r="I56" t="e">
        <f>IF(F56="resumo",0.2,0)</f>
        <v>#REF!</v>
      </c>
      <c r="J56" t="e">
        <f>IF(F56="resumo estendido",0.4,0)</f>
        <v>#REF!</v>
      </c>
      <c r="K56" t="e">
        <f>IF(F56="trabalho completo",0.5,0)</f>
        <v>#REF!</v>
      </c>
      <c r="L56" t="e">
        <f>IF(F56="capítulo de livro",0.5,0)</f>
        <v>#REF!</v>
      </c>
    </row>
    <row r="57" spans="2:12" x14ac:dyDescent="0.25">
      <c r="B57" t="e">
        <f>'Planilha de Pontuação'!#REF!</f>
        <v>#REF!</v>
      </c>
      <c r="C57" t="e">
        <f>'Planilha de Pontuação'!#REF!</f>
        <v>#REF!</v>
      </c>
      <c r="D57" t="e">
        <f>'Planilha de Pontuação'!#REF!</f>
        <v>#REF!</v>
      </c>
      <c r="E57" t="e">
        <f>'Planilha de Pontuação'!#REF!</f>
        <v>#REF!</v>
      </c>
      <c r="F57" t="e">
        <f>'Planilha de Pontuação'!#REF!</f>
        <v>#REF!</v>
      </c>
      <c r="G57" t="e">
        <f>'Planilha de Pontuação'!#REF!</f>
        <v>#REF!</v>
      </c>
    </row>
    <row r="58" spans="2:12" x14ac:dyDescent="0.25">
      <c r="B58" t="e">
        <f>'Planilha de Pontuação'!#REF!</f>
        <v>#REF!</v>
      </c>
      <c r="C58" t="e">
        <f>'Planilha de Pontuação'!#REF!</f>
        <v>#REF!</v>
      </c>
      <c r="D58" t="e">
        <f>'Planilha de Pontuação'!#REF!</f>
        <v>#REF!</v>
      </c>
      <c r="E58" t="e">
        <f>'Planilha de Pontuação'!#REF!</f>
        <v>#REF!</v>
      </c>
      <c r="F58" t="e">
        <f>'Planilha de Pontuação'!#REF!</f>
        <v>#REF!</v>
      </c>
      <c r="G58" t="e">
        <f>'Planilha de Pontuação'!#REF!</f>
        <v>#REF!</v>
      </c>
    </row>
    <row r="59" spans="2:12" x14ac:dyDescent="0.25">
      <c r="B59" t="e">
        <f>'Planilha de Pontuação'!#REF!</f>
        <v>#REF!</v>
      </c>
      <c r="C59" t="e">
        <f>'Planilha de Pontuação'!#REF!</f>
        <v>#REF!</v>
      </c>
      <c r="D59" t="e">
        <f>'Planilha de Pontuação'!#REF!</f>
        <v>#REF!</v>
      </c>
      <c r="E59" t="e">
        <f>'Planilha de Pontuação'!#REF!</f>
        <v>#REF!</v>
      </c>
      <c r="F59" t="e">
        <f>'Planilha de Pontuação'!#REF!</f>
        <v>#REF!</v>
      </c>
      <c r="G59" t="e">
        <f>'Planilha de Pontuação'!#REF!</f>
        <v>#REF!</v>
      </c>
      <c r="I59" t="e">
        <f>IF(F59="resumo",0.2,0)</f>
        <v>#REF!</v>
      </c>
      <c r="J59" t="e">
        <f>IF(F59="resumo estendido",0.4,0)</f>
        <v>#REF!</v>
      </c>
      <c r="K59" t="e">
        <f>IF(F59="trabalho completo",0.5,0)</f>
        <v>#REF!</v>
      </c>
      <c r="L59" t="e">
        <f>IF(F59="capítulo de livro",0.5,0)</f>
        <v>#REF!</v>
      </c>
    </row>
    <row r="60" spans="2:12" x14ac:dyDescent="0.25">
      <c r="B60" t="e">
        <f>'Planilha de Pontuação'!#REF!</f>
        <v>#REF!</v>
      </c>
      <c r="C60" t="e">
        <f>'Planilha de Pontuação'!#REF!</f>
        <v>#REF!</v>
      </c>
      <c r="D60" t="e">
        <f>'Planilha de Pontuação'!#REF!</f>
        <v>#REF!</v>
      </c>
      <c r="E60" t="e">
        <f>'Planilha de Pontuação'!#REF!</f>
        <v>#REF!</v>
      </c>
      <c r="F60" t="e">
        <f>'Planilha de Pontuação'!#REF!</f>
        <v>#REF!</v>
      </c>
      <c r="G60" t="e">
        <f>'Planilha de Pontuação'!#REF!</f>
        <v>#REF!</v>
      </c>
    </row>
    <row r="61" spans="2:12" x14ac:dyDescent="0.25">
      <c r="B61" t="e">
        <f>'Planilha de Pontuação'!#REF!</f>
        <v>#REF!</v>
      </c>
      <c r="C61" t="e">
        <f>'Planilha de Pontuação'!#REF!</f>
        <v>#REF!</v>
      </c>
      <c r="D61" t="e">
        <f>'Planilha de Pontuação'!#REF!</f>
        <v>#REF!</v>
      </c>
      <c r="E61" t="e">
        <f>'Planilha de Pontuação'!#REF!</f>
        <v>#REF!</v>
      </c>
      <c r="F61" t="e">
        <f>'Planilha de Pontuação'!#REF!</f>
        <v>#REF!</v>
      </c>
      <c r="G61" t="e">
        <f>'Planilha de Pontuação'!#REF!</f>
        <v>#REF!</v>
      </c>
    </row>
    <row r="62" spans="2:12" x14ac:dyDescent="0.25">
      <c r="B62" t="e">
        <f>'Planilha de Pontuação'!#REF!</f>
        <v>#REF!</v>
      </c>
      <c r="C62" t="e">
        <f>'Planilha de Pontuação'!#REF!</f>
        <v>#REF!</v>
      </c>
      <c r="D62" t="e">
        <f>'Planilha de Pontuação'!#REF!</f>
        <v>#REF!</v>
      </c>
      <c r="E62" t="e">
        <f>'Planilha de Pontuação'!#REF!</f>
        <v>#REF!</v>
      </c>
      <c r="F62" t="e">
        <f>'Planilha de Pontuação'!#REF!</f>
        <v>#REF!</v>
      </c>
      <c r="G62" t="e">
        <f>'Planilha de Pontuação'!#REF!</f>
        <v>#REF!</v>
      </c>
      <c r="I62" t="e">
        <f>IF(F62="resumo",0.2,0)</f>
        <v>#REF!</v>
      </c>
      <c r="J62" t="e">
        <f>IF(F62="resumo estendido",0.4,0)</f>
        <v>#REF!</v>
      </c>
      <c r="K62" t="e">
        <f>IF(F62="trabalho completo",0.5,0)</f>
        <v>#REF!</v>
      </c>
      <c r="L62" t="e">
        <f>IF(F62="capítulo de livro",0.5,0)</f>
        <v>#REF!</v>
      </c>
    </row>
    <row r="63" spans="2:12" x14ac:dyDescent="0.25">
      <c r="B63" t="e">
        <f>'Planilha de Pontuação'!#REF!</f>
        <v>#REF!</v>
      </c>
      <c r="C63" t="e">
        <f>'Planilha de Pontuação'!#REF!</f>
        <v>#REF!</v>
      </c>
      <c r="D63" t="e">
        <f>'Planilha de Pontuação'!#REF!</f>
        <v>#REF!</v>
      </c>
      <c r="E63" t="e">
        <f>'Planilha de Pontuação'!#REF!</f>
        <v>#REF!</v>
      </c>
      <c r="F63" t="e">
        <f>'Planilha de Pontuação'!#REF!</f>
        <v>#REF!</v>
      </c>
      <c r="G63" t="e">
        <f>'Planilha de Pontuação'!#REF!</f>
        <v>#REF!</v>
      </c>
    </row>
    <row r="64" spans="2:12" x14ac:dyDescent="0.25">
      <c r="B64" t="e">
        <f>'Planilha de Pontuação'!#REF!</f>
        <v>#REF!</v>
      </c>
      <c r="C64" t="e">
        <f>'Planilha de Pontuação'!#REF!</f>
        <v>#REF!</v>
      </c>
      <c r="D64" t="e">
        <f>'Planilha de Pontuação'!#REF!</f>
        <v>#REF!</v>
      </c>
      <c r="E64" t="e">
        <f>'Planilha de Pontuação'!#REF!</f>
        <v>#REF!</v>
      </c>
      <c r="F64" t="e">
        <f>'Planilha de Pontuação'!#REF!</f>
        <v>#REF!</v>
      </c>
      <c r="G64" t="e">
        <f>'Planilha de Pontuação'!#REF!</f>
        <v>#REF!</v>
      </c>
    </row>
    <row r="65" spans="2:12" x14ac:dyDescent="0.25">
      <c r="B65" t="e">
        <f>'Planilha de Pontuação'!#REF!</f>
        <v>#REF!</v>
      </c>
      <c r="C65" t="e">
        <f>'Planilha de Pontuação'!#REF!</f>
        <v>#REF!</v>
      </c>
      <c r="D65" t="e">
        <f>'Planilha de Pontuação'!#REF!</f>
        <v>#REF!</v>
      </c>
      <c r="E65" t="e">
        <f>'Planilha de Pontuação'!#REF!</f>
        <v>#REF!</v>
      </c>
      <c r="F65" t="e">
        <f>'Planilha de Pontuação'!#REF!</f>
        <v>#REF!</v>
      </c>
      <c r="G65" t="e">
        <f>'Planilha de Pontuação'!#REF!</f>
        <v>#REF!</v>
      </c>
      <c r="I65" t="e">
        <f>IF(F65="resumo",0.2,0)</f>
        <v>#REF!</v>
      </c>
      <c r="J65" t="e">
        <f>IF(F65="resumo estendido",0.4,0)</f>
        <v>#REF!</v>
      </c>
      <c r="K65" t="e">
        <f>IF(F65="trabalho completo",0.5,0)</f>
        <v>#REF!</v>
      </c>
      <c r="L65" t="e">
        <f>IF(F65="capítulo de livro",0.5,0)</f>
        <v>#REF!</v>
      </c>
    </row>
    <row r="66" spans="2:12" x14ac:dyDescent="0.25">
      <c r="B66" t="e">
        <f>'Planilha de Pontuação'!#REF!</f>
        <v>#REF!</v>
      </c>
      <c r="C66" t="e">
        <f>'Planilha de Pontuação'!#REF!</f>
        <v>#REF!</v>
      </c>
      <c r="D66" t="e">
        <f>'Planilha de Pontuação'!#REF!</f>
        <v>#REF!</v>
      </c>
      <c r="E66" t="e">
        <f>'Planilha de Pontuação'!#REF!</f>
        <v>#REF!</v>
      </c>
      <c r="F66" t="e">
        <f>'Planilha de Pontuação'!#REF!</f>
        <v>#REF!</v>
      </c>
      <c r="G66" t="e">
        <f>'Planilha de Pontuação'!#REF!</f>
        <v>#REF!</v>
      </c>
    </row>
    <row r="67" spans="2:12" x14ac:dyDescent="0.25">
      <c r="B67" t="e">
        <f>'Planilha de Pontuação'!#REF!</f>
        <v>#REF!</v>
      </c>
      <c r="C67" t="e">
        <f>'Planilha de Pontuação'!#REF!</f>
        <v>#REF!</v>
      </c>
      <c r="D67" t="e">
        <f>'Planilha de Pontuação'!#REF!</f>
        <v>#REF!</v>
      </c>
      <c r="E67" t="e">
        <f>'Planilha de Pontuação'!#REF!</f>
        <v>#REF!</v>
      </c>
      <c r="F67" t="e">
        <f>'Planilha de Pontuação'!#REF!</f>
        <v>#REF!</v>
      </c>
      <c r="G67" t="e">
        <f>'Planilha de Pontuação'!#REF!</f>
        <v>#REF!</v>
      </c>
    </row>
    <row r="68" spans="2:12" x14ac:dyDescent="0.25">
      <c r="B68" t="e">
        <f>'Planilha de Pontuação'!#REF!</f>
        <v>#REF!</v>
      </c>
      <c r="C68" t="e">
        <f>'Planilha de Pontuação'!#REF!</f>
        <v>#REF!</v>
      </c>
      <c r="D68" t="e">
        <f>'Planilha de Pontuação'!#REF!</f>
        <v>#REF!</v>
      </c>
      <c r="E68" t="e">
        <f>'Planilha de Pontuação'!#REF!</f>
        <v>#REF!</v>
      </c>
      <c r="F68" t="e">
        <f>'Planilha de Pontuação'!#REF!</f>
        <v>#REF!</v>
      </c>
      <c r="G68" t="e">
        <f>'Planilha de Pontuação'!#REF!</f>
        <v>#REF!</v>
      </c>
      <c r="I68" t="e">
        <f>IF(F68="resumo",0.2,0)</f>
        <v>#REF!</v>
      </c>
      <c r="J68" t="e">
        <f>IF(F68="resumo estendido",0.4,0)</f>
        <v>#REF!</v>
      </c>
      <c r="K68" t="e">
        <f>IF(F68="trabalho completo",0.5,0)</f>
        <v>#REF!</v>
      </c>
      <c r="L68" t="e">
        <f>IF(F68="capítulo de livro",0.5,0)</f>
        <v>#REF!</v>
      </c>
    </row>
    <row r="69" spans="2:12" x14ac:dyDescent="0.25">
      <c r="B69" t="e">
        <f>'Planilha de Pontuação'!#REF!</f>
        <v>#REF!</v>
      </c>
      <c r="C69" t="e">
        <f>'Planilha de Pontuação'!#REF!</f>
        <v>#REF!</v>
      </c>
      <c r="D69" t="e">
        <f>'Planilha de Pontuação'!#REF!</f>
        <v>#REF!</v>
      </c>
      <c r="E69" t="e">
        <f>'Planilha de Pontuação'!#REF!</f>
        <v>#REF!</v>
      </c>
      <c r="F69" t="e">
        <f>'Planilha de Pontuação'!#REF!</f>
        <v>#REF!</v>
      </c>
      <c r="G69" t="e">
        <f>'Planilha de Pontuação'!#REF!</f>
        <v>#REF!</v>
      </c>
    </row>
    <row r="70" spans="2:12" x14ac:dyDescent="0.25">
      <c r="B70" t="e">
        <f>'Planilha de Pontuação'!#REF!</f>
        <v>#REF!</v>
      </c>
      <c r="C70" t="e">
        <f>'Planilha de Pontuação'!#REF!</f>
        <v>#REF!</v>
      </c>
      <c r="D70" t="e">
        <f>'Planilha de Pontuação'!#REF!</f>
        <v>#REF!</v>
      </c>
      <c r="E70" t="e">
        <f>'Planilha de Pontuação'!#REF!</f>
        <v>#REF!</v>
      </c>
      <c r="F70" t="e">
        <f>'Planilha de Pontuação'!#REF!</f>
        <v>#REF!</v>
      </c>
      <c r="G70" t="e">
        <f>'Planilha de Pontuação'!#REF!</f>
        <v>#REF!</v>
      </c>
    </row>
    <row r="71" spans="2:12" x14ac:dyDescent="0.25">
      <c r="B71" t="e">
        <f>'Planilha de Pontuação'!#REF!</f>
        <v>#REF!</v>
      </c>
      <c r="C71" t="e">
        <f>'Planilha de Pontuação'!#REF!</f>
        <v>#REF!</v>
      </c>
      <c r="D71" t="e">
        <f>'Planilha de Pontuação'!#REF!</f>
        <v>#REF!</v>
      </c>
      <c r="E71" t="e">
        <f>'Planilha de Pontuação'!#REF!</f>
        <v>#REF!</v>
      </c>
      <c r="F71" t="e">
        <f>'Planilha de Pontuação'!#REF!</f>
        <v>#REF!</v>
      </c>
      <c r="G71" t="e">
        <f>'Planilha de Pontuação'!#REF!</f>
        <v>#REF!</v>
      </c>
      <c r="I71" t="e">
        <f>IF(F71="resumo",0.2,0)</f>
        <v>#REF!</v>
      </c>
      <c r="J71" t="e">
        <f>IF(F71="resumo estendido",0.4,0)</f>
        <v>#REF!</v>
      </c>
      <c r="K71" t="e">
        <f>IF(F71="trabalho completo",0.5,0)</f>
        <v>#REF!</v>
      </c>
      <c r="L71" t="e">
        <f>IF(F71="capítulo de livro",0.5,0)</f>
        <v>#REF!</v>
      </c>
    </row>
    <row r="72" spans="2:12" x14ac:dyDescent="0.25">
      <c r="B72" t="e">
        <f>'Planilha de Pontuação'!#REF!</f>
        <v>#REF!</v>
      </c>
      <c r="C72" t="e">
        <f>'Planilha de Pontuação'!#REF!</f>
        <v>#REF!</v>
      </c>
      <c r="D72" t="e">
        <f>'Planilha de Pontuação'!#REF!</f>
        <v>#REF!</v>
      </c>
      <c r="E72" t="e">
        <f>'Planilha de Pontuação'!#REF!</f>
        <v>#REF!</v>
      </c>
      <c r="F72" t="e">
        <f>'Planilha de Pontuação'!#REF!</f>
        <v>#REF!</v>
      </c>
      <c r="G72" t="e">
        <f>'Planilha de Pontuação'!#REF!</f>
        <v>#REF!</v>
      </c>
    </row>
    <row r="73" spans="2:12" x14ac:dyDescent="0.25">
      <c r="B73" t="e">
        <f>'Planilha de Pontuação'!#REF!</f>
        <v>#REF!</v>
      </c>
      <c r="C73" t="e">
        <f>'Planilha de Pontuação'!#REF!</f>
        <v>#REF!</v>
      </c>
      <c r="D73" t="e">
        <f>'Planilha de Pontuação'!#REF!</f>
        <v>#REF!</v>
      </c>
      <c r="E73" t="e">
        <f>'Planilha de Pontuação'!#REF!</f>
        <v>#REF!</v>
      </c>
      <c r="F73" t="e">
        <f>'Planilha de Pontuação'!#REF!</f>
        <v>#REF!</v>
      </c>
      <c r="G73" t="e">
        <f>'Planilha de Pontuação'!#REF!</f>
        <v>#REF!</v>
      </c>
    </row>
    <row r="74" spans="2:12" x14ac:dyDescent="0.25">
      <c r="B74" t="e">
        <f>'Planilha de Pontuação'!#REF!</f>
        <v>#REF!</v>
      </c>
      <c r="C74" t="e">
        <f>'Planilha de Pontuação'!#REF!</f>
        <v>#REF!</v>
      </c>
      <c r="D74" t="e">
        <f>'Planilha de Pontuação'!#REF!</f>
        <v>#REF!</v>
      </c>
      <c r="E74" t="e">
        <f>'Planilha de Pontuação'!#REF!</f>
        <v>#REF!</v>
      </c>
      <c r="F74" t="e">
        <f>'Planilha de Pontuação'!#REF!</f>
        <v>#REF!</v>
      </c>
      <c r="G74" t="e">
        <f>'Planilha de Pontuação'!#REF!</f>
        <v>#REF!</v>
      </c>
      <c r="I74" t="e">
        <f>IF(F74="resumo",0.2,0)</f>
        <v>#REF!</v>
      </c>
      <c r="J74" t="e">
        <f>IF(F74="resumo estendido",0.4,0)</f>
        <v>#REF!</v>
      </c>
      <c r="K74" t="e">
        <f>IF(F74="trabalho completo",0.5,0)</f>
        <v>#REF!</v>
      </c>
      <c r="L74" t="e">
        <f>IF(F74="capítulo de livro",0.5,0)</f>
        <v>#REF!</v>
      </c>
    </row>
    <row r="75" spans="2:12" x14ac:dyDescent="0.25">
      <c r="B75" t="e">
        <f>'Planilha de Pontuação'!#REF!</f>
        <v>#REF!</v>
      </c>
      <c r="C75" t="e">
        <f>'Planilha de Pontuação'!#REF!</f>
        <v>#REF!</v>
      </c>
      <c r="D75" t="e">
        <f>'Planilha de Pontuação'!#REF!</f>
        <v>#REF!</v>
      </c>
      <c r="E75" t="e">
        <f>'Planilha de Pontuação'!#REF!</f>
        <v>#REF!</v>
      </c>
      <c r="F75" t="e">
        <f>'Planilha de Pontuação'!#REF!</f>
        <v>#REF!</v>
      </c>
      <c r="G75" t="e">
        <f>'Planilha de Pontuação'!#REF!</f>
        <v>#REF!</v>
      </c>
    </row>
    <row r="76" spans="2:12" x14ac:dyDescent="0.25">
      <c r="B76" t="e">
        <f>'Planilha de Pontuação'!#REF!</f>
        <v>#REF!</v>
      </c>
      <c r="C76" t="e">
        <f>'Planilha de Pontuação'!#REF!</f>
        <v>#REF!</v>
      </c>
      <c r="D76" t="e">
        <f>'Planilha de Pontuação'!#REF!</f>
        <v>#REF!</v>
      </c>
      <c r="E76" t="e">
        <f>'Planilha de Pontuação'!#REF!</f>
        <v>#REF!</v>
      </c>
      <c r="F76" t="e">
        <f>'Planilha de Pontuação'!#REF!</f>
        <v>#REF!</v>
      </c>
      <c r="G76" t="e">
        <f>'Planilha de Pontuação'!#REF!</f>
        <v>#REF!</v>
      </c>
    </row>
    <row r="77" spans="2:12" x14ac:dyDescent="0.25">
      <c r="B77" t="e">
        <f>'Planilha de Pontuação'!#REF!</f>
        <v>#REF!</v>
      </c>
      <c r="C77" t="e">
        <f>'Planilha de Pontuação'!#REF!</f>
        <v>#REF!</v>
      </c>
      <c r="D77" t="e">
        <f>'Planilha de Pontuação'!#REF!</f>
        <v>#REF!</v>
      </c>
      <c r="E77" t="e">
        <f>'Planilha de Pontuação'!#REF!</f>
        <v>#REF!</v>
      </c>
      <c r="F77" t="e">
        <f>'Planilha de Pontuação'!#REF!</f>
        <v>#REF!</v>
      </c>
      <c r="G77" t="e">
        <f>'Planilha de Pontuação'!#REF!</f>
        <v>#REF!</v>
      </c>
      <c r="I77" t="e">
        <f>IF(F77="resumo",0.2,0)</f>
        <v>#REF!</v>
      </c>
      <c r="J77" t="e">
        <f>IF(F77="resumo estendido",0.4,0)</f>
        <v>#REF!</v>
      </c>
      <c r="K77" t="e">
        <f>IF(F77="trabalho completo",0.5,0)</f>
        <v>#REF!</v>
      </c>
      <c r="L77" t="e">
        <f>IF(F77="capítulo de livro",0.5,0)</f>
        <v>#REF!</v>
      </c>
    </row>
    <row r="78" spans="2:12" x14ac:dyDescent="0.25">
      <c r="B78" t="e">
        <f>'Planilha de Pontuação'!#REF!</f>
        <v>#REF!</v>
      </c>
      <c r="C78" t="e">
        <f>'Planilha de Pontuação'!#REF!</f>
        <v>#REF!</v>
      </c>
      <c r="D78" t="e">
        <f>'Planilha de Pontuação'!#REF!</f>
        <v>#REF!</v>
      </c>
      <c r="E78" t="e">
        <f>'Planilha de Pontuação'!#REF!</f>
        <v>#REF!</v>
      </c>
      <c r="F78" t="e">
        <f>'Planilha de Pontuação'!#REF!</f>
        <v>#REF!</v>
      </c>
      <c r="G78" t="e">
        <f>'Planilha de Pontuação'!#REF!</f>
        <v>#REF!</v>
      </c>
    </row>
    <row r="79" spans="2:12" x14ac:dyDescent="0.25">
      <c r="B79" t="e">
        <f>'Planilha de Pontuação'!#REF!</f>
        <v>#REF!</v>
      </c>
      <c r="C79" t="e">
        <f>'Planilha de Pontuação'!#REF!</f>
        <v>#REF!</v>
      </c>
      <c r="D79" t="e">
        <f>'Planilha de Pontuação'!#REF!</f>
        <v>#REF!</v>
      </c>
      <c r="E79" t="e">
        <f>'Planilha de Pontuação'!#REF!</f>
        <v>#REF!</v>
      </c>
      <c r="F79" t="e">
        <f>'Planilha de Pontuação'!#REF!</f>
        <v>#REF!</v>
      </c>
      <c r="G79" t="e">
        <f>'Planilha de Pontuação'!#REF!</f>
        <v>#REF!</v>
      </c>
    </row>
    <row r="80" spans="2:12" x14ac:dyDescent="0.25">
      <c r="B80" t="e">
        <f>'Planilha de Pontuação'!#REF!</f>
        <v>#REF!</v>
      </c>
      <c r="C80" t="e">
        <f>'Planilha de Pontuação'!#REF!</f>
        <v>#REF!</v>
      </c>
      <c r="D80" t="e">
        <f>'Planilha de Pontuação'!#REF!</f>
        <v>#REF!</v>
      </c>
      <c r="E80" t="e">
        <f>'Planilha de Pontuação'!#REF!</f>
        <v>#REF!</v>
      </c>
      <c r="F80" t="e">
        <f>'Planilha de Pontuação'!#REF!</f>
        <v>#REF!</v>
      </c>
      <c r="G80" t="e">
        <f>'Planilha de Pontuação'!#REF!</f>
        <v>#REF!</v>
      </c>
      <c r="I80" t="e">
        <f>IF(F80="resumo",0.2,0)</f>
        <v>#REF!</v>
      </c>
      <c r="J80" t="e">
        <f>IF(F80="resumo estendido",0.4,0)</f>
        <v>#REF!</v>
      </c>
      <c r="K80" t="e">
        <f>IF(F80="trabalho completo",0.5,0)</f>
        <v>#REF!</v>
      </c>
      <c r="L80" t="e">
        <f>IF(F80="capítulo de livro",0.5,0)</f>
        <v>#REF!</v>
      </c>
    </row>
    <row r="82" spans="9:12" x14ac:dyDescent="0.25">
      <c r="I82" s="48" t="e">
        <f>IF(SUM(I38:I81)&lt;=1,SUM(I38:I81),1)</f>
        <v>#REF!</v>
      </c>
      <c r="J82" s="49" t="e">
        <f>IF(SUM(J38:J81)&lt;=1.2,SUM(J38:J81),1.2)</f>
        <v>#REF!</v>
      </c>
      <c r="K82" s="49" t="e">
        <f>IF(SUM(K38:K81)&lt;=1.5,SUM(K38:K81),1.5)</f>
        <v>#REF!</v>
      </c>
      <c r="L82" s="50" t="e">
        <f>IF(SUM(L38:L81)&lt;=1,SUM(L38:L81),1)</f>
        <v>#REF!</v>
      </c>
    </row>
  </sheetData>
  <sheetProtection algorithmName="SHA-512" hashValue="QwWN+mBHo22COch7w379vnKVhAdckEKQigSu+LaxTXRPzONCum4JNXsQssiBNb1E6xPk8SB1WSExDColEbpkMg==" saltValue="9hOJ0AY2szi5wlWCZUzBiw==" spinCount="100000" sheet="1" objects="1" scenarios="1"/>
  <mergeCells count="5">
    <mergeCell ref="F2:I2"/>
    <mergeCell ref="F3:I3"/>
    <mergeCell ref="F4:I4"/>
    <mergeCell ref="F5:I5"/>
    <mergeCell ref="F6:I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Pontuação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Delgado</dc:creator>
  <cp:lastModifiedBy>Adriana Delgado</cp:lastModifiedBy>
  <dcterms:created xsi:type="dcterms:W3CDTF">2020-11-11T13:02:33Z</dcterms:created>
  <dcterms:modified xsi:type="dcterms:W3CDTF">2021-10-14T03:53:12Z</dcterms:modified>
</cp:coreProperties>
</file>