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ente Spider\Dropbox\PPGCM\"/>
    </mc:Choice>
  </mc:AlternateContent>
  <bookViews>
    <workbookView xWindow="0" yWindow="0" windowWidth="20490" windowHeight="7650"/>
  </bookViews>
  <sheets>
    <sheet name="Planilha de Pontuação" sheetId="1" r:id="rId1"/>
    <sheet name="Planilha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 l="1"/>
  <c r="F23" i="1"/>
  <c r="F18" i="1"/>
  <c r="F13" i="1"/>
  <c r="B38" i="2"/>
  <c r="C38" i="2"/>
  <c r="D38" i="2"/>
  <c r="E38" i="2"/>
  <c r="F38" i="2"/>
  <c r="I38" i="2" s="1"/>
  <c r="B39" i="2"/>
  <c r="C39" i="2"/>
  <c r="D39" i="2"/>
  <c r="E39" i="2"/>
  <c r="F39" i="2"/>
  <c r="G39" i="2"/>
  <c r="B40" i="2"/>
  <c r="C40" i="2"/>
  <c r="D40" i="2"/>
  <c r="E40" i="2"/>
  <c r="F40" i="2"/>
  <c r="G40" i="2"/>
  <c r="B41" i="2"/>
  <c r="C41" i="2"/>
  <c r="D41" i="2"/>
  <c r="E41" i="2"/>
  <c r="F41" i="2"/>
  <c r="L41" i="2" s="1"/>
  <c r="B42" i="2"/>
  <c r="C42" i="2"/>
  <c r="D42" i="2"/>
  <c r="E42" i="2"/>
  <c r="F42" i="2"/>
  <c r="G42" i="2"/>
  <c r="B43" i="2"/>
  <c r="C43" i="2"/>
  <c r="D43" i="2"/>
  <c r="E43" i="2"/>
  <c r="F43" i="2"/>
  <c r="G43" i="2"/>
  <c r="B44" i="2"/>
  <c r="C44" i="2"/>
  <c r="D44" i="2"/>
  <c r="E44" i="2"/>
  <c r="F44" i="2"/>
  <c r="L44" i="2" s="1"/>
  <c r="B45" i="2"/>
  <c r="C45" i="2"/>
  <c r="D45" i="2"/>
  <c r="E45" i="2"/>
  <c r="F45" i="2"/>
  <c r="G45" i="2"/>
  <c r="B46" i="2"/>
  <c r="C46" i="2"/>
  <c r="D46" i="2"/>
  <c r="E46" i="2"/>
  <c r="F46" i="2"/>
  <c r="G46" i="2"/>
  <c r="B47" i="2"/>
  <c r="C47" i="2"/>
  <c r="D47" i="2"/>
  <c r="E47" i="2"/>
  <c r="F47" i="2"/>
  <c r="I47" i="2" s="1"/>
  <c r="B48" i="2"/>
  <c r="C48" i="2"/>
  <c r="D48" i="2"/>
  <c r="E48" i="2"/>
  <c r="F48" i="2"/>
  <c r="G48" i="2"/>
  <c r="B49" i="2"/>
  <c r="C49" i="2"/>
  <c r="D49" i="2"/>
  <c r="E49" i="2"/>
  <c r="F49" i="2"/>
  <c r="G49" i="2"/>
  <c r="B50" i="2"/>
  <c r="C50" i="2"/>
  <c r="D50" i="2"/>
  <c r="E50" i="2"/>
  <c r="F50" i="2"/>
  <c r="J50" i="2" s="1"/>
  <c r="B51" i="2"/>
  <c r="C51" i="2"/>
  <c r="D51" i="2"/>
  <c r="E51" i="2"/>
  <c r="F51" i="2"/>
  <c r="G51" i="2"/>
  <c r="B52" i="2"/>
  <c r="C52" i="2"/>
  <c r="D52" i="2"/>
  <c r="E52" i="2"/>
  <c r="F52" i="2"/>
  <c r="G52" i="2"/>
  <c r="B53" i="2"/>
  <c r="C53" i="2"/>
  <c r="D53" i="2"/>
  <c r="E53" i="2"/>
  <c r="F53" i="2"/>
  <c r="L53" i="2" s="1"/>
  <c r="B54" i="2"/>
  <c r="C54" i="2"/>
  <c r="D54" i="2"/>
  <c r="E54" i="2"/>
  <c r="F54" i="2"/>
  <c r="G54" i="2"/>
  <c r="B55" i="2"/>
  <c r="C55" i="2"/>
  <c r="D55" i="2"/>
  <c r="E55" i="2"/>
  <c r="F55" i="2"/>
  <c r="G55" i="2"/>
  <c r="B56" i="2"/>
  <c r="C56" i="2"/>
  <c r="D56" i="2"/>
  <c r="E56" i="2"/>
  <c r="F56" i="2"/>
  <c r="L56" i="2" s="1"/>
  <c r="B57" i="2"/>
  <c r="C57" i="2"/>
  <c r="D57" i="2"/>
  <c r="E57" i="2"/>
  <c r="F57" i="2"/>
  <c r="G57" i="2"/>
  <c r="B58" i="2"/>
  <c r="C58" i="2"/>
  <c r="D58" i="2"/>
  <c r="E58" i="2"/>
  <c r="F58" i="2"/>
  <c r="G58" i="2"/>
  <c r="B59" i="2"/>
  <c r="C59" i="2"/>
  <c r="D59" i="2"/>
  <c r="E59" i="2"/>
  <c r="F59" i="2"/>
  <c r="J59" i="2" s="1"/>
  <c r="B60" i="2"/>
  <c r="C60" i="2"/>
  <c r="D60" i="2"/>
  <c r="E60" i="2"/>
  <c r="F60" i="2"/>
  <c r="G60" i="2"/>
  <c r="B61" i="2"/>
  <c r="C61" i="2"/>
  <c r="D61" i="2"/>
  <c r="E61" i="2"/>
  <c r="F61" i="2"/>
  <c r="G61" i="2"/>
  <c r="B62" i="2"/>
  <c r="C62" i="2"/>
  <c r="D62" i="2"/>
  <c r="E62" i="2"/>
  <c r="F62" i="2"/>
  <c r="J62" i="2" s="1"/>
  <c r="B63" i="2"/>
  <c r="C63" i="2"/>
  <c r="D63" i="2"/>
  <c r="E63" i="2"/>
  <c r="F63" i="2"/>
  <c r="G63" i="2"/>
  <c r="B64" i="2"/>
  <c r="C64" i="2"/>
  <c r="D64" i="2"/>
  <c r="E64" i="2"/>
  <c r="F64" i="2"/>
  <c r="G64" i="2"/>
  <c r="B65" i="2"/>
  <c r="C65" i="2"/>
  <c r="D65" i="2"/>
  <c r="E65" i="2"/>
  <c r="F65" i="2"/>
  <c r="L65" i="2" s="1"/>
  <c r="B66" i="2"/>
  <c r="C66" i="2"/>
  <c r="D66" i="2"/>
  <c r="E66" i="2"/>
  <c r="F66" i="2"/>
  <c r="G66" i="2"/>
  <c r="B67" i="2"/>
  <c r="C67" i="2"/>
  <c r="D67" i="2"/>
  <c r="E67" i="2"/>
  <c r="F67" i="2"/>
  <c r="G67" i="2"/>
  <c r="B68" i="2"/>
  <c r="C68" i="2"/>
  <c r="D68" i="2"/>
  <c r="E68" i="2"/>
  <c r="F68" i="2"/>
  <c r="L68" i="2" s="1"/>
  <c r="B69" i="2"/>
  <c r="C69" i="2"/>
  <c r="D69" i="2"/>
  <c r="E69" i="2"/>
  <c r="F69" i="2"/>
  <c r="G69" i="2"/>
  <c r="B70" i="2"/>
  <c r="C70" i="2"/>
  <c r="D70" i="2"/>
  <c r="E70" i="2"/>
  <c r="F70" i="2"/>
  <c r="G70" i="2"/>
  <c r="B71" i="2"/>
  <c r="C71" i="2"/>
  <c r="D71" i="2"/>
  <c r="E71" i="2"/>
  <c r="F71" i="2"/>
  <c r="J71" i="2" s="1"/>
  <c r="B72" i="2"/>
  <c r="C72" i="2"/>
  <c r="D72" i="2"/>
  <c r="E72" i="2"/>
  <c r="F72" i="2"/>
  <c r="G72" i="2"/>
  <c r="B73" i="2"/>
  <c r="C73" i="2"/>
  <c r="D73" i="2"/>
  <c r="E73" i="2"/>
  <c r="F73" i="2"/>
  <c r="G73" i="2"/>
  <c r="B74" i="2"/>
  <c r="C74" i="2"/>
  <c r="D74" i="2"/>
  <c r="E74" i="2"/>
  <c r="F74" i="2"/>
  <c r="J74" i="2" s="1"/>
  <c r="B75" i="2"/>
  <c r="C75" i="2"/>
  <c r="D75" i="2"/>
  <c r="E75" i="2"/>
  <c r="F75" i="2"/>
  <c r="G75" i="2"/>
  <c r="B76" i="2"/>
  <c r="C76" i="2"/>
  <c r="D76" i="2"/>
  <c r="E76" i="2"/>
  <c r="F76" i="2"/>
  <c r="G76" i="2"/>
  <c r="B77" i="2"/>
  <c r="C77" i="2"/>
  <c r="D77" i="2"/>
  <c r="E77" i="2"/>
  <c r="F77" i="2"/>
  <c r="K77" i="2" s="1"/>
  <c r="B78" i="2"/>
  <c r="C78" i="2"/>
  <c r="D78" i="2"/>
  <c r="E78" i="2"/>
  <c r="F78" i="2"/>
  <c r="G78" i="2"/>
  <c r="B79" i="2"/>
  <c r="C79" i="2"/>
  <c r="D79" i="2"/>
  <c r="E79" i="2"/>
  <c r="F79" i="2"/>
  <c r="G79" i="2"/>
  <c r="B80" i="2"/>
  <c r="C80" i="2"/>
  <c r="D80" i="2"/>
  <c r="E80" i="2"/>
  <c r="F80" i="2"/>
  <c r="L80" i="2" s="1"/>
  <c r="C37" i="2"/>
  <c r="D37" i="2"/>
  <c r="E37" i="2"/>
  <c r="F37" i="2"/>
  <c r="G37" i="2"/>
  <c r="B37" i="2"/>
  <c r="F56" i="1"/>
  <c r="F51" i="1"/>
  <c r="F46" i="1"/>
  <c r="F41" i="1"/>
  <c r="F36" i="1"/>
  <c r="I41" i="2" l="1"/>
  <c r="J41" i="2"/>
  <c r="K41" i="2"/>
  <c r="K74" i="2"/>
  <c r="J53" i="2"/>
  <c r="K50" i="2"/>
  <c r="K38" i="2"/>
  <c r="L38" i="2"/>
  <c r="I80" i="2"/>
  <c r="K80" i="2"/>
  <c r="J80" i="2"/>
  <c r="I77" i="2"/>
  <c r="J77" i="2"/>
  <c r="L77" i="2"/>
  <c r="I74" i="2"/>
  <c r="L74" i="2"/>
  <c r="I71" i="2"/>
  <c r="L71" i="2"/>
  <c r="K71" i="2"/>
  <c r="J68" i="2"/>
  <c r="I68" i="2"/>
  <c r="K68" i="2"/>
  <c r="I65" i="2"/>
  <c r="J65" i="2"/>
  <c r="K65" i="2"/>
  <c r="I62" i="2"/>
  <c r="L62" i="2"/>
  <c r="K62" i="2"/>
  <c r="L59" i="2"/>
  <c r="I59" i="2"/>
  <c r="K59" i="2"/>
  <c r="J56" i="2"/>
  <c r="I56" i="2"/>
  <c r="K56" i="2"/>
  <c r="I53" i="2"/>
  <c r="K53" i="2"/>
  <c r="L50" i="2"/>
  <c r="I50" i="2"/>
  <c r="J47" i="2"/>
  <c r="L47" i="2"/>
  <c r="K47" i="2"/>
  <c r="J44" i="2"/>
  <c r="K44" i="2"/>
  <c r="I44" i="2"/>
  <c r="J38" i="2"/>
  <c r="F229" i="1"/>
  <c r="F226" i="1"/>
  <c r="F223" i="1"/>
  <c r="F220" i="1"/>
  <c r="F217" i="1"/>
  <c r="F214" i="1"/>
  <c r="F211" i="1"/>
  <c r="F208" i="1"/>
  <c r="F205" i="1"/>
  <c r="F187" i="1"/>
  <c r="G80" i="2" s="1"/>
  <c r="F184" i="1"/>
  <c r="G77" i="2" s="1"/>
  <c r="F181" i="1"/>
  <c r="G74" i="2" s="1"/>
  <c r="F178" i="1"/>
  <c r="G71" i="2" s="1"/>
  <c r="F175" i="1"/>
  <c r="G68" i="2" s="1"/>
  <c r="F172" i="1"/>
  <c r="G65" i="2" s="1"/>
  <c r="F169" i="1"/>
  <c r="G62" i="2" s="1"/>
  <c r="F166" i="1"/>
  <c r="G59" i="2" s="1"/>
  <c r="F163" i="1"/>
  <c r="G56" i="2" s="1"/>
  <c r="F160" i="1"/>
  <c r="G53" i="2" s="1"/>
  <c r="F157" i="1"/>
  <c r="G50" i="2" s="1"/>
  <c r="F154" i="1"/>
  <c r="G47" i="2" s="1"/>
  <c r="F151" i="1"/>
  <c r="G44" i="2" s="1"/>
  <c r="F148" i="1"/>
  <c r="G41" i="2" s="1"/>
  <c r="F135" i="1"/>
  <c r="F132" i="1"/>
  <c r="F129" i="1"/>
  <c r="F126" i="1"/>
  <c r="F123" i="1"/>
  <c r="F120" i="1"/>
  <c r="F117" i="1"/>
  <c r="F114" i="1"/>
  <c r="F111" i="1"/>
  <c r="F108" i="1"/>
  <c r="F105" i="1"/>
  <c r="F102" i="1"/>
  <c r="F99" i="1"/>
  <c r="F96" i="1"/>
  <c r="F253" i="1"/>
  <c r="F248" i="1"/>
  <c r="F239" i="1"/>
  <c r="F236" i="1"/>
  <c r="M25" i="1" s="1"/>
  <c r="F202" i="1"/>
  <c r="F145" i="1"/>
  <c r="G38" i="2" s="1"/>
  <c r="F93" i="1"/>
  <c r="F80" i="1"/>
  <c r="F81" i="1"/>
  <c r="F82" i="1"/>
  <c r="F83" i="1"/>
  <c r="F79" i="1"/>
  <c r="M17" i="1" s="1"/>
  <c r="F71" i="1"/>
  <c r="F72" i="1"/>
  <c r="F73" i="1"/>
  <c r="F74" i="1"/>
  <c r="F70" i="1"/>
  <c r="M15" i="1" s="1"/>
  <c r="F64" i="1"/>
  <c r="F65" i="1"/>
  <c r="F63" i="1"/>
  <c r="M13" i="1" s="1"/>
  <c r="F31" i="1"/>
  <c r="I82" i="2" l="1"/>
  <c r="J82" i="2"/>
  <c r="L82" i="2"/>
  <c r="K82" i="2"/>
  <c r="M23" i="1"/>
  <c r="M19" i="1"/>
  <c r="M11" i="1"/>
  <c r="M9" i="1"/>
  <c r="M21" i="1" l="1"/>
  <c r="I4" i="1" s="1"/>
</calcChain>
</file>

<file path=xl/sharedStrings.xml><?xml version="1.0" encoding="utf-8"?>
<sst xmlns="http://schemas.openxmlformats.org/spreadsheetml/2006/main" count="385" uniqueCount="101">
  <si>
    <t xml:space="preserve">Candidato ao curso de </t>
  </si>
  <si>
    <t>Mestrado</t>
  </si>
  <si>
    <t>Doutorado</t>
  </si>
  <si>
    <t>Nome do Candidato</t>
  </si>
  <si>
    <t>sim</t>
  </si>
  <si>
    <t>não</t>
  </si>
  <si>
    <t>Solicita bolsa?</t>
  </si>
  <si>
    <t>Pontuação Final</t>
  </si>
  <si>
    <r>
      <t>1.</t>
    </r>
    <r>
      <rPr>
        <b/>
        <sz val="7"/>
        <color theme="1"/>
        <rFont val="Times New Roman"/>
        <family val="1"/>
      </rPr>
      <t xml:space="preserve">     </t>
    </r>
    <r>
      <rPr>
        <b/>
        <sz val="9"/>
        <color theme="1"/>
        <rFont val="Verdana"/>
        <family val="2"/>
      </rPr>
      <t xml:space="preserve">Cursos </t>
    </r>
    <r>
      <rPr>
        <b/>
        <i/>
        <sz val="9"/>
        <color theme="1"/>
        <rFont val="Verdana"/>
        <family val="2"/>
      </rPr>
      <t xml:space="preserve">Latu Sensu </t>
    </r>
    <r>
      <rPr>
        <b/>
        <sz val="9"/>
        <color theme="1"/>
        <rFont val="Verdana"/>
        <family val="2"/>
      </rPr>
      <t>de especialização ou aperfeiçoamento</t>
    </r>
    <r>
      <rPr>
        <sz val="9"/>
        <color theme="1"/>
        <rFont val="Verdana"/>
        <family val="2"/>
      </rPr>
      <t xml:space="preserve"> desde que pertinentes à área de materiais e afins </t>
    </r>
  </si>
  <si>
    <t>1,0 ponto por curso de especialização concluído (mínimo 360 horas)</t>
  </si>
  <si>
    <t>0,5 ponto por curso de aperfeiçoamento concluído (mínimo 180 horas);</t>
  </si>
  <si>
    <t>Início</t>
  </si>
  <si>
    <t>Término</t>
  </si>
  <si>
    <t>Pontos</t>
  </si>
  <si>
    <r>
      <t xml:space="preserve">2.    Cursos de curta duração (mínimo 45h) desde que pertinentes à área de materiais. </t>
    </r>
    <r>
      <rPr>
        <sz val="9"/>
        <color theme="1"/>
        <rFont val="Verdana"/>
        <family val="2"/>
      </rPr>
      <t>Não incluir cursos de línguas, informática ou palestras.</t>
    </r>
  </si>
  <si>
    <t>0,2 ponto por curso</t>
  </si>
  <si>
    <t>3.    Iniciação Científica</t>
  </si>
  <si>
    <t>0,1 ponto por mês realizado (máximo de 2 anos)</t>
  </si>
  <si>
    <t>Projeto</t>
  </si>
  <si>
    <t>4.   Experiência docente</t>
  </si>
  <si>
    <t>Instituição – nível (Fundamental, Médio, Superior)</t>
  </si>
  <si>
    <t>0,6 ponto por ano (máximo de 2 anos) - contar as frações</t>
  </si>
  <si>
    <t>5.   Experiência em empresa</t>
  </si>
  <si>
    <t>0,2 ponto por ano (máximo de 5 anos) - contar as frações</t>
  </si>
  <si>
    <t>Empresa</t>
  </si>
  <si>
    <r>
      <t>6.</t>
    </r>
    <r>
      <rPr>
        <b/>
        <sz val="7"/>
        <color theme="1"/>
        <rFont val="Times New Roman"/>
        <family val="1"/>
      </rPr>
      <t>    </t>
    </r>
    <r>
      <rPr>
        <b/>
        <sz val="9"/>
        <color theme="1"/>
        <rFont val="Verdana"/>
        <family val="2"/>
      </rPr>
      <t xml:space="preserve">Apresentação de trabalho em Congressos </t>
    </r>
    <r>
      <rPr>
        <sz val="9"/>
        <color theme="1"/>
        <rFont val="Verdana"/>
        <family val="2"/>
      </rPr>
      <t xml:space="preserve">pertinentes à área de materiais e afins, nos últimos 5 anos </t>
    </r>
  </si>
  <si>
    <t>0,2 ponto para evento de IC</t>
  </si>
  <si>
    <t>0,4 ponto para apresentação de painel em evento nacional</t>
  </si>
  <si>
    <t>0,6 ponto para apresentação oral em evento nacional</t>
  </si>
  <si>
    <t>0,6 ponto para apresentação de painel em evento internacional</t>
  </si>
  <si>
    <t>1,0 ponto para apresentação oral em evento internacional</t>
  </si>
  <si>
    <t>Trabalho</t>
  </si>
  <si>
    <t>Evento</t>
  </si>
  <si>
    <t>Data</t>
  </si>
  <si>
    <t>Categoria</t>
  </si>
  <si>
    <t>0,2 ponto por resumo (abstract) (máximo 1,0 ponto)</t>
  </si>
  <si>
    <t>0,4 ponto por resumo estendido (máximo 1,2 ponto)</t>
  </si>
  <si>
    <t>0,5 ponto por trabalho completo (máximo 1,5 ponto)</t>
  </si>
  <si>
    <t xml:space="preserve">0,5 ponto por capítulo de livro (máximo 1,0 ponto)
</t>
  </si>
  <si>
    <t>Evento/Livro</t>
  </si>
  <si>
    <r>
      <t>7.</t>
    </r>
    <r>
      <rPr>
        <b/>
        <sz val="7"/>
        <color theme="1"/>
        <rFont val="Times New Roman"/>
        <family val="1"/>
      </rPr>
      <t>    </t>
    </r>
    <r>
      <rPr>
        <b/>
        <sz val="9"/>
        <color theme="1"/>
        <rFont val="Verdana"/>
        <family val="2"/>
      </rPr>
      <t>Publicação em anais de eventos científicos ou capítulo de livro, com tema na área de materiais e afins nos últimos 5 anos</t>
    </r>
  </si>
  <si>
    <t>4,0 pontos por artigo em revista A1</t>
  </si>
  <si>
    <t xml:space="preserve">3,4 pontos por artigo em revista A2 </t>
  </si>
  <si>
    <t>0,8 ponto por artigo em revista B4</t>
  </si>
  <si>
    <t>2,8 pontos por artigo em revista B1</t>
  </si>
  <si>
    <t xml:space="preserve">2,0 pontos por artigo em revista B2
</t>
  </si>
  <si>
    <t>1,2 pontos por artigo em revista B3</t>
  </si>
  <si>
    <t>0,4 ponto por artigo em revista B5</t>
  </si>
  <si>
    <t>0,2 pontos por artigo em revista C</t>
  </si>
  <si>
    <t>Considerar a classificação das revistas na Área de Materiais da Capes (classificação mais atual)</t>
  </si>
  <si>
    <t>Artigo</t>
  </si>
  <si>
    <t>Revista</t>
  </si>
  <si>
    <r>
      <t>8.</t>
    </r>
    <r>
      <rPr>
        <b/>
        <sz val="7"/>
        <color theme="1"/>
        <rFont val="Times New Roman"/>
        <family val="1"/>
      </rPr>
      <t>   </t>
    </r>
    <r>
      <rPr>
        <b/>
        <sz val="9"/>
        <color theme="1"/>
        <rFont val="Verdana"/>
        <family val="2"/>
      </rPr>
      <t>Artigos publicados nos últimos 5 anos e aceitos (no Prelo) em periódicos indexados</t>
    </r>
  </si>
  <si>
    <t>1,0 ponto por patente na área</t>
  </si>
  <si>
    <t>Descrição</t>
  </si>
  <si>
    <r>
      <t>9.</t>
    </r>
    <r>
      <rPr>
        <b/>
        <sz val="7"/>
        <color theme="1"/>
        <rFont val="Times New Roman"/>
        <family val="1"/>
      </rPr>
      <t>  </t>
    </r>
    <r>
      <rPr>
        <b/>
        <sz val="9"/>
        <color theme="1"/>
        <rFont val="Verdana"/>
        <family val="2"/>
      </rPr>
      <t xml:space="preserve"> Patente ou produto</t>
    </r>
  </si>
  <si>
    <r>
      <t>10.</t>
    </r>
    <r>
      <rPr>
        <b/>
        <sz val="7"/>
        <color theme="1"/>
        <rFont val="Times New Roman"/>
        <family val="1"/>
      </rPr>
      <t>  </t>
    </r>
    <r>
      <rPr>
        <b/>
        <sz val="9"/>
        <color theme="1"/>
        <rFont val="Verdana"/>
        <family val="2"/>
      </rPr>
      <t xml:space="preserve"> Experiência Internacional</t>
    </r>
  </si>
  <si>
    <t xml:space="preserve">0,2 pontos por mês efetivo no exterior durante o Mestrado
</t>
  </si>
  <si>
    <t>(máximo 1,0 ponto)</t>
  </si>
  <si>
    <t>Instituição</t>
  </si>
  <si>
    <t>País</t>
  </si>
  <si>
    <t>Atividades Desenvolvidas</t>
  </si>
  <si>
    <t>Curso</t>
  </si>
  <si>
    <t>Horas</t>
  </si>
  <si>
    <t>especialização</t>
  </si>
  <si>
    <t>aperfeiçoamento</t>
  </si>
  <si>
    <t xml:space="preserve">  </t>
  </si>
  <si>
    <t>evento de IC</t>
  </si>
  <si>
    <t>poster em evento nacional</t>
  </si>
  <si>
    <t>oral em evento nacional</t>
  </si>
  <si>
    <t>oral em evento internacional</t>
  </si>
  <si>
    <t>poster em evento internacional</t>
  </si>
  <si>
    <t>resumo</t>
  </si>
  <si>
    <t>resumo estendido</t>
  </si>
  <si>
    <t>trabalho completo</t>
  </si>
  <si>
    <t>capítulo de livro</t>
  </si>
  <si>
    <t>A1</t>
  </si>
  <si>
    <t>A2</t>
  </si>
  <si>
    <t>B1</t>
  </si>
  <si>
    <t>B2</t>
  </si>
  <si>
    <t>B3</t>
  </si>
  <si>
    <t>B4</t>
  </si>
  <si>
    <t>B5</t>
  </si>
  <si>
    <t>C</t>
  </si>
  <si>
    <t>patente</t>
  </si>
  <si>
    <t>durante Mestrado</t>
  </si>
  <si>
    <t>durante Graduação</t>
  </si>
  <si>
    <t>0,1 ponto por mês efetivo no exterior durante a Graduação</t>
  </si>
  <si>
    <r>
      <t>1.</t>
    </r>
    <r>
      <rPr>
        <b/>
        <sz val="7"/>
        <color theme="1"/>
        <rFont val="Times New Roman"/>
        <family val="1"/>
      </rPr>
      <t xml:space="preserve">     </t>
    </r>
    <r>
      <rPr>
        <b/>
        <sz val="9"/>
        <color theme="1"/>
        <rFont val="Verdana"/>
        <family val="2"/>
      </rPr>
      <t xml:space="preserve">Cursos </t>
    </r>
    <r>
      <rPr>
        <b/>
        <i/>
        <sz val="9"/>
        <color theme="1"/>
        <rFont val="Verdana"/>
        <family val="2"/>
      </rPr>
      <t xml:space="preserve">Latu Sensu </t>
    </r>
    <r>
      <rPr>
        <b/>
        <sz val="9"/>
        <color theme="1"/>
        <rFont val="Verdana"/>
        <family val="2"/>
      </rPr>
      <t>de especialização ou aperfeiçoamento</t>
    </r>
  </si>
  <si>
    <t>2.    Cursos de curta duração (mínimo 45h)</t>
  </si>
  <si>
    <r>
      <t>6.</t>
    </r>
    <r>
      <rPr>
        <b/>
        <sz val="7"/>
        <color theme="1"/>
        <rFont val="Times New Roman"/>
        <family val="1"/>
      </rPr>
      <t>    </t>
    </r>
    <r>
      <rPr>
        <b/>
        <sz val="9"/>
        <color theme="1"/>
        <rFont val="Verdana"/>
        <family val="2"/>
      </rPr>
      <t>Apresentação de trabalho em Congressos</t>
    </r>
  </si>
  <si>
    <r>
      <t>7.</t>
    </r>
    <r>
      <rPr>
        <b/>
        <sz val="7"/>
        <color theme="1"/>
        <rFont val="Times New Roman"/>
        <family val="1"/>
      </rPr>
      <t>    </t>
    </r>
    <r>
      <rPr>
        <b/>
        <sz val="9"/>
        <color theme="1"/>
        <rFont val="Verdana"/>
        <family val="2"/>
      </rPr>
      <t>Publicação em anais de eventos científicos ou capítulo de livro</t>
    </r>
  </si>
  <si>
    <r>
      <t>8.</t>
    </r>
    <r>
      <rPr>
        <b/>
        <sz val="7"/>
        <color theme="1"/>
        <rFont val="Times New Roman"/>
        <family val="1"/>
      </rPr>
      <t>   </t>
    </r>
    <r>
      <rPr>
        <b/>
        <sz val="9"/>
        <color theme="1"/>
        <rFont val="Verdana"/>
        <family val="2"/>
      </rPr>
      <t>Artigos publicados e aceitos (no Prelo) em periódicos indexados</t>
    </r>
  </si>
  <si>
    <t>0,1 ponto por mês realizado (máximo de 2 anos = 2,4 pts)</t>
  </si>
  <si>
    <t>0,6 ponto por ano (máximo de 2 anos = 1,2 pts)</t>
  </si>
  <si>
    <t>0,2 ponto por ano (máximo de 5 anos = 1,2 pts)</t>
  </si>
  <si>
    <t>Produção - Resumo</t>
  </si>
  <si>
    <t>Resumo</t>
  </si>
  <si>
    <t>estendido</t>
  </si>
  <si>
    <t>completo</t>
  </si>
  <si>
    <t>cap. Livro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</si>
</sst>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Verdana"/>
      <family val="2"/>
    </font>
    <font>
      <b/>
      <sz val="7"/>
      <color theme="1"/>
      <name val="Times New Roman"/>
      <family val="1"/>
    </font>
    <font>
      <b/>
      <i/>
      <sz val="9"/>
      <color theme="1"/>
      <name val="Verdana"/>
      <family val="2"/>
    </font>
    <font>
      <sz val="9"/>
      <color theme="1"/>
      <name val="Verdana"/>
      <family val="2"/>
    </font>
    <font>
      <i/>
      <sz val="9"/>
      <color rgb="FFFF0000"/>
      <name val="Verdana"/>
      <family val="2"/>
    </font>
    <font>
      <b/>
      <i/>
      <sz val="9"/>
      <color rgb="FFFF0000"/>
      <name val="Verdana"/>
      <family val="2"/>
    </font>
    <font>
      <b/>
      <sz val="12"/>
      <color theme="1"/>
      <name val="Calibri"/>
      <family val="2"/>
      <scheme val="minor"/>
    </font>
    <font>
      <b/>
      <sz val="12"/>
      <color rgb="FF0070C0"/>
      <name val="Calibri"/>
      <family val="2"/>
      <scheme val="minor"/>
    </font>
    <font>
      <b/>
      <sz val="16"/>
      <color rgb="FF0070C0"/>
      <name val="Calibri"/>
      <family val="2"/>
      <scheme val="minor"/>
    </font>
    <font>
      <b/>
      <sz val="14"/>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10" fillId="2" borderId="1" xfId="0" applyFont="1" applyFill="1" applyBorder="1" applyProtection="1">
      <protection locked="0"/>
    </xf>
    <xf numFmtId="0" fontId="10" fillId="2" borderId="1" xfId="0" applyFont="1" applyFill="1" applyBorder="1" applyAlignment="1" applyProtection="1">
      <alignment horizontal="center"/>
      <protection locked="0"/>
    </xf>
    <xf numFmtId="0" fontId="3" fillId="2" borderId="1" xfId="0" applyFont="1" applyFill="1" applyBorder="1" applyAlignment="1" applyProtection="1">
      <alignment horizontal="justify" vertical="center" wrapText="1"/>
      <protection locked="0"/>
    </xf>
    <xf numFmtId="14" fontId="6" fillId="2" borderId="10" xfId="0" applyNumberFormat="1" applyFont="1" applyFill="1" applyBorder="1" applyAlignment="1" applyProtection="1">
      <alignment horizontal="center" vertical="center" wrapText="1"/>
      <protection locked="0"/>
    </xf>
    <xf numFmtId="0" fontId="3" fillId="2" borderId="4" xfId="0" applyFont="1" applyFill="1" applyBorder="1" applyAlignment="1" applyProtection="1">
      <alignment horizontal="justify" vertical="center" wrapText="1"/>
      <protection locked="0"/>
    </xf>
    <xf numFmtId="0" fontId="3" fillId="2" borderId="4" xfId="0" applyFont="1" applyFill="1" applyBorder="1" applyProtection="1">
      <protection locked="0"/>
    </xf>
    <xf numFmtId="0" fontId="0" fillId="2" borderId="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0" borderId="0" xfId="0" applyAlignment="1" applyProtection="1">
      <alignment horizontal="right"/>
    </xf>
    <xf numFmtId="0" fontId="0" fillId="0" borderId="0" xfId="0" applyProtection="1"/>
    <xf numFmtId="0" fontId="0" fillId="0" borderId="0" xfId="0" applyAlignment="1" applyProtection="1">
      <alignment horizontal="center"/>
    </xf>
    <xf numFmtId="0" fontId="1" fillId="0" borderId="0" xfId="0" applyFont="1" applyAlignment="1" applyProtection="1">
      <alignment horizontal="left"/>
    </xf>
    <xf numFmtId="0" fontId="9" fillId="0" borderId="6" xfId="0" applyFont="1" applyBorder="1" applyAlignment="1" applyProtection="1">
      <alignment horizontal="left"/>
    </xf>
    <xf numFmtId="0" fontId="0" fillId="0" borderId="0" xfId="0" applyBorder="1" applyProtection="1"/>
    <xf numFmtId="0" fontId="0" fillId="0" borderId="8" xfId="0" applyBorder="1" applyProtection="1"/>
    <xf numFmtId="0" fontId="12" fillId="3" borderId="7" xfId="0" applyFont="1" applyFill="1" applyBorder="1" applyAlignment="1" applyProtection="1">
      <alignment horizontal="center"/>
    </xf>
    <xf numFmtId="0" fontId="12" fillId="0" borderId="0" xfId="0" applyFont="1" applyAlignment="1" applyProtection="1"/>
    <xf numFmtId="0" fontId="0" fillId="3" borderId="5" xfId="0" applyFill="1" applyBorder="1" applyProtection="1"/>
    <xf numFmtId="0" fontId="0" fillId="3" borderId="0" xfId="0" applyFill="1" applyBorder="1" applyProtection="1"/>
    <xf numFmtId="0" fontId="0" fillId="3" borderId="8" xfId="0" applyFill="1" applyBorder="1" applyAlignment="1" applyProtection="1">
      <alignment horizontal="center"/>
    </xf>
    <xf numFmtId="164" fontId="0" fillId="3" borderId="8" xfId="0" applyNumberFormat="1" applyFill="1" applyBorder="1" applyAlignment="1" applyProtection="1">
      <alignment horizontal="center"/>
    </xf>
    <xf numFmtId="0" fontId="1" fillId="0" borderId="0" xfId="0" applyFont="1" applyAlignment="1" applyProtection="1">
      <alignment horizontal="right"/>
    </xf>
    <xf numFmtId="0" fontId="1" fillId="0" borderId="14"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xf>
    <xf numFmtId="0" fontId="3" fillId="0" borderId="1" xfId="0" applyFont="1" applyBorder="1" applyAlignment="1" applyProtection="1">
      <alignment horizontal="center" vertical="center" wrapText="1"/>
    </xf>
    <xf numFmtId="164" fontId="0" fillId="3" borderId="10" xfId="0" applyNumberFormat="1" applyFill="1" applyBorder="1" applyAlignment="1" applyProtection="1">
      <alignment horizontal="center"/>
    </xf>
    <xf numFmtId="0" fontId="3" fillId="0" borderId="1" xfId="0" applyFont="1" applyBorder="1" applyAlignment="1" applyProtection="1">
      <alignment horizontal="justify" vertical="center" wrapText="1"/>
    </xf>
    <xf numFmtId="164" fontId="6" fillId="0" borderId="10" xfId="0" applyNumberFormat="1" applyFont="1" applyBorder="1" applyAlignment="1" applyProtection="1">
      <alignment horizontal="center" vertical="center" wrapText="1"/>
    </xf>
    <xf numFmtId="0" fontId="3" fillId="0" borderId="1" xfId="0" applyFont="1" applyBorder="1" applyProtection="1"/>
    <xf numFmtId="0" fontId="0" fillId="0" borderId="0" xfId="0" applyAlignment="1" applyProtection="1">
      <alignment horizontal="center" vertical="center"/>
    </xf>
    <xf numFmtId="0" fontId="1" fillId="0" borderId="0" xfId="0" applyFont="1" applyAlignment="1" applyProtection="1">
      <alignment horizontal="right" vertical="center"/>
    </xf>
    <xf numFmtId="0" fontId="1" fillId="0" borderId="15"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9" xfId="0" applyFont="1" applyBorder="1" applyAlignment="1" applyProtection="1">
      <alignment horizontal="center" vertical="center"/>
    </xf>
    <xf numFmtId="0" fontId="0" fillId="0" borderId="10" xfId="0" applyBorder="1" applyAlignment="1" applyProtection="1">
      <alignment horizontal="center" vertical="center"/>
    </xf>
    <xf numFmtId="0" fontId="7" fillId="0" borderId="0" xfId="0" applyFont="1" applyAlignment="1" applyProtection="1">
      <alignment horizontal="justify" vertical="center"/>
    </xf>
    <xf numFmtId="0" fontId="7" fillId="0" borderId="0" xfId="0" applyFont="1" applyProtection="1"/>
    <xf numFmtId="0" fontId="0" fillId="2" borderId="4" xfId="0" applyFill="1" applyBorder="1" applyAlignment="1" applyProtection="1">
      <alignment horizontal="center" vertical="center" wrapText="1"/>
      <protection locked="0"/>
    </xf>
    <xf numFmtId="0" fontId="7" fillId="3" borderId="9"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12" fillId="3" borderId="6" xfId="0" applyFont="1" applyFill="1" applyBorder="1" applyAlignment="1" applyProtection="1">
      <alignment horizontal="center"/>
    </xf>
    <xf numFmtId="0" fontId="12" fillId="3" borderId="13" xfId="0" applyFont="1" applyFill="1" applyBorder="1" applyAlignment="1" applyProtection="1">
      <alignment horizontal="center"/>
    </xf>
    <xf numFmtId="0" fontId="7" fillId="3" borderId="5"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wrapText="1"/>
    </xf>
    <xf numFmtId="164" fontId="6" fillId="0" borderId="3" xfId="0" applyNumberFormat="1" applyFont="1" applyBorder="1" applyAlignment="1" applyProtection="1">
      <alignment horizontal="center" vertical="center" wrapText="1"/>
    </xf>
    <xf numFmtId="164" fontId="6" fillId="0" borderId="4" xfId="0" applyNumberFormat="1" applyFont="1" applyBorder="1" applyAlignment="1" applyProtection="1">
      <alignment horizontal="center" vertical="center" wrapText="1"/>
    </xf>
    <xf numFmtId="164" fontId="0" fillId="0" borderId="2" xfId="0" applyNumberFormat="1" applyFont="1" applyBorder="1" applyAlignment="1" applyProtection="1">
      <alignment horizontal="center" vertical="center"/>
    </xf>
    <xf numFmtId="164" fontId="0" fillId="0" borderId="3" xfId="0" applyNumberFormat="1" applyFont="1" applyBorder="1" applyAlignment="1" applyProtection="1">
      <alignment horizontal="center" vertical="center"/>
    </xf>
    <xf numFmtId="164" fontId="0" fillId="0" borderId="4" xfId="0" applyNumberFormat="1"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 fillId="0" borderId="14" xfId="0" applyFont="1" applyBorder="1" applyAlignment="1" applyProtection="1">
      <alignment horizontal="center" vertical="center"/>
    </xf>
    <xf numFmtId="0" fontId="1" fillId="0" borderId="11" xfId="0" applyFont="1" applyBorder="1" applyAlignment="1" applyProtection="1">
      <alignment horizontal="center" vertical="center"/>
    </xf>
    <xf numFmtId="0" fontId="0" fillId="2" borderId="14"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7" fillId="0" borderId="0" xfId="0" applyFont="1" applyAlignment="1" applyProtection="1">
      <alignment horizontal="left" vertical="center"/>
    </xf>
    <xf numFmtId="0" fontId="8" fillId="0" borderId="0" xfId="0" applyFont="1" applyAlignment="1" applyProtection="1">
      <alignment horizontal="left" vertical="center" wrapText="1"/>
    </xf>
    <xf numFmtId="0" fontId="7" fillId="0" borderId="0" xfId="0" applyFont="1" applyBorder="1" applyAlignment="1" applyProtection="1">
      <alignment horizontal="left"/>
    </xf>
    <xf numFmtId="0" fontId="7" fillId="0" borderId="12" xfId="0" applyFont="1" applyBorder="1" applyAlignment="1" applyProtection="1">
      <alignment horizontal="left"/>
    </xf>
    <xf numFmtId="0" fontId="0" fillId="0" borderId="0" xfId="0" applyAlignment="1" applyProtection="1">
      <alignment horizontal="left"/>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164" fontId="2" fillId="3" borderId="6" xfId="0" applyNumberFormat="1"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9" fillId="0" borderId="14" xfId="0" applyFont="1" applyBorder="1" applyAlignment="1" applyProtection="1">
      <alignment horizontal="right" vertical="center"/>
    </xf>
    <xf numFmtId="0" fontId="9" fillId="0" borderId="11" xfId="0" applyFont="1" applyBorder="1" applyAlignment="1" applyProtection="1">
      <alignment horizontal="right" vertical="center"/>
    </xf>
    <xf numFmtId="0" fontId="9" fillId="0" borderId="15" xfId="0" applyFont="1" applyBorder="1" applyAlignment="1" applyProtection="1">
      <alignment horizontal="right"/>
    </xf>
    <xf numFmtId="0" fontId="9" fillId="0" borderId="11" xfId="0" applyFont="1" applyBorder="1" applyAlignment="1" applyProtection="1">
      <alignment horizontal="right"/>
    </xf>
    <xf numFmtId="0" fontId="7" fillId="0" borderId="0" xfId="0" applyFont="1" applyAlignment="1">
      <alignment horizontal="left" vertical="center"/>
    </xf>
    <xf numFmtId="0" fontId="7" fillId="0" borderId="0" xfId="0" applyFont="1" applyBorder="1" applyAlignment="1">
      <alignment horizontal="left"/>
    </xf>
    <xf numFmtId="0" fontId="0" fillId="0" borderId="0" xfId="0" applyBorder="1" applyAlignment="1" applyProtection="1">
      <alignment horizontal="center"/>
    </xf>
    <xf numFmtId="0" fontId="6" fillId="2" borderId="1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7" fillId="0" borderId="0" xfId="0" applyFont="1" applyAlignment="1" applyProtection="1">
      <alignment vertical="center"/>
    </xf>
    <xf numFmtId="0" fontId="0" fillId="0" borderId="16" xfId="0" applyBorder="1"/>
    <xf numFmtId="0" fontId="0" fillId="0" borderId="17" xfId="0" applyBorder="1"/>
    <xf numFmtId="0" fontId="0" fillId="0" borderId="18"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5"/>
  <sheetViews>
    <sheetView tabSelected="1" topLeftCell="A11" workbookViewId="0">
      <selection activeCell="J30" sqref="J30"/>
    </sheetView>
  </sheetViews>
  <sheetFormatPr defaultRowHeight="15" x14ac:dyDescent="0.25"/>
  <cols>
    <col min="1" max="1" width="9.140625" style="9"/>
    <col min="2" max="2" width="14.28515625" style="10" customWidth="1"/>
    <col min="3" max="3" width="64.7109375" style="10" customWidth="1"/>
    <col min="4" max="4" width="17.28515625" style="11" customWidth="1"/>
    <col min="5" max="5" width="16.7109375" style="11" customWidth="1"/>
    <col min="6" max="6" width="11.85546875" style="10" customWidth="1"/>
    <col min="7" max="8" width="9.140625" style="10"/>
    <col min="9" max="9" width="10.85546875" style="10" customWidth="1"/>
    <col min="10" max="10" width="10" style="10" customWidth="1"/>
    <col min="11" max="11" width="9.140625" style="10"/>
    <col min="12" max="12" width="35.5703125" style="10" customWidth="1"/>
    <col min="13" max="13" width="9.140625" style="11"/>
    <col min="14" max="16384" width="9.140625" style="10"/>
  </cols>
  <sheetData>
    <row r="1" spans="1:16" ht="15.75" thickBot="1" x14ac:dyDescent="0.3"/>
    <row r="2" spans="1:16" ht="15" customHeight="1" x14ac:dyDescent="0.25">
      <c r="D2" s="77"/>
      <c r="E2" s="77"/>
      <c r="F2" s="77"/>
      <c r="G2" s="77"/>
      <c r="H2" s="77"/>
      <c r="I2" s="78" t="s">
        <v>7</v>
      </c>
      <c r="J2" s="79"/>
    </row>
    <row r="3" spans="1:16" ht="15" customHeight="1" thickBot="1" x14ac:dyDescent="0.3">
      <c r="C3" s="12"/>
      <c r="I3" s="80"/>
      <c r="J3" s="81"/>
    </row>
    <row r="4" spans="1:16" ht="15" customHeight="1" thickBot="1" x14ac:dyDescent="0.3">
      <c r="C4" s="13" t="s">
        <v>3</v>
      </c>
      <c r="D4" s="85" t="s">
        <v>0</v>
      </c>
      <c r="E4" s="86"/>
      <c r="F4" s="1"/>
      <c r="I4" s="82">
        <f>SUM(M9:M28)</f>
        <v>0</v>
      </c>
      <c r="J4" s="79"/>
    </row>
    <row r="5" spans="1:16" ht="15.75" customHeight="1" thickBot="1" x14ac:dyDescent="0.3">
      <c r="C5" s="70"/>
      <c r="D5" s="91"/>
      <c r="E5" s="91"/>
      <c r="F5" s="15"/>
      <c r="I5" s="83"/>
      <c r="J5" s="84"/>
    </row>
    <row r="6" spans="1:16" ht="16.5" thickBot="1" x14ac:dyDescent="0.3">
      <c r="C6" s="71"/>
      <c r="D6" s="87" t="s">
        <v>6</v>
      </c>
      <c r="E6" s="88"/>
      <c r="F6" s="2"/>
    </row>
    <row r="7" spans="1:16" ht="18.75" x14ac:dyDescent="0.3">
      <c r="I7" s="44" t="s">
        <v>96</v>
      </c>
      <c r="J7" s="45"/>
      <c r="K7" s="45"/>
      <c r="L7" s="45"/>
      <c r="M7" s="16" t="s">
        <v>13</v>
      </c>
      <c r="N7" s="17"/>
      <c r="O7" s="17"/>
      <c r="P7" s="17"/>
    </row>
    <row r="8" spans="1:16" x14ac:dyDescent="0.25">
      <c r="I8" s="18"/>
      <c r="J8" s="19"/>
      <c r="K8" s="19"/>
      <c r="L8" s="19"/>
      <c r="M8" s="20"/>
    </row>
    <row r="9" spans="1:16" ht="24.75" customHeight="1" x14ac:dyDescent="0.25">
      <c r="C9" s="72" t="s">
        <v>8</v>
      </c>
      <c r="D9" s="72"/>
      <c r="E9" s="72"/>
      <c r="F9" s="72"/>
      <c r="I9" s="48" t="s">
        <v>88</v>
      </c>
      <c r="J9" s="49"/>
      <c r="K9" s="49"/>
      <c r="L9" s="49"/>
      <c r="M9" s="21">
        <f>SUM(F13:F25)</f>
        <v>0</v>
      </c>
    </row>
    <row r="10" spans="1:16" x14ac:dyDescent="0.25">
      <c r="C10" s="73" t="s">
        <v>9</v>
      </c>
      <c r="D10" s="73"/>
      <c r="E10" s="73"/>
      <c r="F10" s="73"/>
      <c r="I10" s="18"/>
      <c r="J10" s="19"/>
      <c r="K10" s="19"/>
      <c r="L10" s="19"/>
      <c r="M10" s="21"/>
    </row>
    <row r="11" spans="1:16" ht="15.75" thickBot="1" x14ac:dyDescent="0.3">
      <c r="C11" s="76" t="s">
        <v>10</v>
      </c>
      <c r="D11" s="76"/>
      <c r="E11" s="76"/>
      <c r="F11" s="76"/>
      <c r="I11" s="48" t="s">
        <v>89</v>
      </c>
      <c r="J11" s="49"/>
      <c r="K11" s="49"/>
      <c r="L11" s="49"/>
      <c r="M11" s="21">
        <f>SUM(F31:F58)</f>
        <v>0</v>
      </c>
    </row>
    <row r="12" spans="1:16" ht="15.75" thickBot="1" x14ac:dyDescent="0.3">
      <c r="A12" s="22">
        <v>1</v>
      </c>
      <c r="B12" s="23" t="s">
        <v>59</v>
      </c>
      <c r="C12" s="3"/>
      <c r="D12" s="24" t="s">
        <v>11</v>
      </c>
      <c r="E12" s="24" t="s">
        <v>12</v>
      </c>
      <c r="F12" s="24" t="s">
        <v>13</v>
      </c>
      <c r="G12" s="25"/>
      <c r="I12" s="18"/>
      <c r="J12" s="19"/>
      <c r="K12" s="19"/>
      <c r="L12" s="19"/>
      <c r="M12" s="21"/>
    </row>
    <row r="13" spans="1:16" ht="15.75" thickBot="1" x14ac:dyDescent="0.3">
      <c r="A13" s="22"/>
      <c r="B13" s="50" t="s">
        <v>62</v>
      </c>
      <c r="C13" s="53"/>
      <c r="D13" s="4"/>
      <c r="E13" s="4"/>
      <c r="F13" s="56">
        <f>IF(AND(E15="especialização",D15&gt;=360),1,IF(AND(E15="especialização",D15&lt;360),0.5,IF(E15="aperfeiçoamento",0.5,0)))</f>
        <v>0</v>
      </c>
      <c r="G13" s="26"/>
      <c r="I13" s="48" t="s">
        <v>16</v>
      </c>
      <c r="J13" s="49"/>
      <c r="K13" s="49"/>
      <c r="L13" s="49"/>
      <c r="M13" s="21">
        <f>IF(SUM(F63:F65)&lt;=2.4,SUM(F63:F65),2.4)</f>
        <v>0</v>
      </c>
    </row>
    <row r="14" spans="1:16" ht="15.75" customHeight="1" thickBot="1" x14ac:dyDescent="0.3">
      <c r="A14" s="22"/>
      <c r="B14" s="51"/>
      <c r="C14" s="54"/>
      <c r="D14" s="27" t="s">
        <v>63</v>
      </c>
      <c r="E14" s="24" t="s">
        <v>34</v>
      </c>
      <c r="F14" s="57"/>
      <c r="G14" s="26"/>
      <c r="I14" s="46" t="s">
        <v>93</v>
      </c>
      <c r="J14" s="47"/>
      <c r="K14" s="47"/>
      <c r="L14" s="47"/>
      <c r="M14" s="21"/>
    </row>
    <row r="15" spans="1:16" ht="15.75" customHeight="1" thickBot="1" x14ac:dyDescent="0.3">
      <c r="A15" s="22"/>
      <c r="B15" s="52"/>
      <c r="C15" s="55"/>
      <c r="D15" s="92"/>
      <c r="E15" s="93"/>
      <c r="F15" s="58"/>
      <c r="G15" s="26"/>
      <c r="I15" s="48" t="s">
        <v>19</v>
      </c>
      <c r="J15" s="49"/>
      <c r="K15" s="49"/>
      <c r="L15" s="49"/>
      <c r="M15" s="21">
        <f>IF(SUM(F70:F74)&lt;=1.2,SUM(F70:F74),1.2)</f>
        <v>0</v>
      </c>
    </row>
    <row r="16" spans="1:16" ht="15.75" thickBot="1" x14ac:dyDescent="0.3">
      <c r="A16" s="22"/>
      <c r="I16" s="46" t="s">
        <v>94</v>
      </c>
      <c r="J16" s="47"/>
      <c r="K16" s="47"/>
      <c r="L16" s="47"/>
      <c r="M16" s="21"/>
    </row>
    <row r="17" spans="1:13" ht="15.75" thickBot="1" x14ac:dyDescent="0.3">
      <c r="A17" s="22">
        <v>2</v>
      </c>
      <c r="B17" s="23" t="s">
        <v>59</v>
      </c>
      <c r="C17" s="3"/>
      <c r="D17" s="24" t="s">
        <v>11</v>
      </c>
      <c r="E17" s="24" t="s">
        <v>12</v>
      </c>
      <c r="F17" s="24" t="s">
        <v>13</v>
      </c>
      <c r="G17" s="25"/>
      <c r="I17" s="48" t="s">
        <v>22</v>
      </c>
      <c r="J17" s="49"/>
      <c r="K17" s="49"/>
      <c r="L17" s="49"/>
      <c r="M17" s="21">
        <f>IF(SUM(F79:F83)&lt;=1,SUM(F79:F83),1)</f>
        <v>0</v>
      </c>
    </row>
    <row r="18" spans="1:13" ht="15.75" thickBot="1" x14ac:dyDescent="0.3">
      <c r="A18" s="22"/>
      <c r="B18" s="50" t="s">
        <v>62</v>
      </c>
      <c r="C18" s="53"/>
      <c r="D18" s="4"/>
      <c r="E18" s="4"/>
      <c r="F18" s="56">
        <f>IF(AND(E20="especialização",D20&gt;=360),1,IF(AND(E20="especialização",D20&lt;360),0.5,IF(E20="aperfeiçoamento",0.5,0)))</f>
        <v>0</v>
      </c>
      <c r="G18" s="26"/>
      <c r="I18" s="46" t="s">
        <v>95</v>
      </c>
      <c r="J18" s="47"/>
      <c r="K18" s="47"/>
      <c r="L18" s="47"/>
      <c r="M18" s="21"/>
    </row>
    <row r="19" spans="1:13" ht="15.75" customHeight="1" thickBot="1" x14ac:dyDescent="0.3">
      <c r="A19" s="22"/>
      <c r="B19" s="51"/>
      <c r="C19" s="54"/>
      <c r="D19" s="27" t="s">
        <v>63</v>
      </c>
      <c r="E19" s="24" t="s">
        <v>34</v>
      </c>
      <c r="F19" s="57"/>
      <c r="G19" s="26"/>
      <c r="I19" s="48" t="s">
        <v>90</v>
      </c>
      <c r="J19" s="49"/>
      <c r="K19" s="49"/>
      <c r="L19" s="49"/>
      <c r="M19" s="21">
        <f>SUM(F92:F135)</f>
        <v>0</v>
      </c>
    </row>
    <row r="20" spans="1:13" ht="15.75" thickBot="1" x14ac:dyDescent="0.3">
      <c r="A20" s="22"/>
      <c r="B20" s="52"/>
      <c r="C20" s="55"/>
      <c r="D20" s="92"/>
      <c r="E20" s="93"/>
      <c r="F20" s="58"/>
      <c r="G20" s="26"/>
      <c r="I20" s="18"/>
      <c r="J20" s="19"/>
      <c r="K20" s="19"/>
      <c r="L20" s="19"/>
      <c r="M20" s="21"/>
    </row>
    <row r="21" spans="1:13" ht="15.75" thickBot="1" x14ac:dyDescent="0.3">
      <c r="A21" s="22"/>
      <c r="I21" s="48" t="s">
        <v>91</v>
      </c>
      <c r="J21" s="49"/>
      <c r="K21" s="49"/>
      <c r="L21" s="49"/>
      <c r="M21" s="21">
        <f>SUM(Planilha2!I82:L82)</f>
        <v>0</v>
      </c>
    </row>
    <row r="22" spans="1:13" ht="15.75" thickBot="1" x14ac:dyDescent="0.3">
      <c r="A22" s="22">
        <v>3</v>
      </c>
      <c r="B22" s="23" t="s">
        <v>59</v>
      </c>
      <c r="C22" s="3"/>
      <c r="D22" s="24" t="s">
        <v>11</v>
      </c>
      <c r="E22" s="24" t="s">
        <v>12</v>
      </c>
      <c r="F22" s="24" t="s">
        <v>13</v>
      </c>
      <c r="G22" s="25"/>
      <c r="I22" s="18"/>
      <c r="J22" s="19"/>
      <c r="K22" s="19"/>
      <c r="L22" s="19"/>
      <c r="M22" s="21"/>
    </row>
    <row r="23" spans="1:13" ht="15.75" thickBot="1" x14ac:dyDescent="0.3">
      <c r="B23" s="50" t="s">
        <v>62</v>
      </c>
      <c r="C23" s="53"/>
      <c r="D23" s="4"/>
      <c r="E23" s="4"/>
      <c r="F23" s="56">
        <f>IF(AND(E25="especialização",D25&gt;=360),1,IF(AND(E25="especialização",D25&lt;360),0.5,IF(E25="aperfeiçoamento",0.5,0)))</f>
        <v>0</v>
      </c>
      <c r="G23" s="26"/>
      <c r="I23" s="48" t="s">
        <v>92</v>
      </c>
      <c r="J23" s="49"/>
      <c r="K23" s="49"/>
      <c r="L23" s="49"/>
      <c r="M23" s="21">
        <f>SUM(F201:F229)</f>
        <v>0</v>
      </c>
    </row>
    <row r="24" spans="1:13" ht="15.75" customHeight="1" thickBot="1" x14ac:dyDescent="0.3">
      <c r="B24" s="51"/>
      <c r="C24" s="54"/>
      <c r="D24" s="27" t="s">
        <v>63</v>
      </c>
      <c r="E24" s="24" t="s">
        <v>34</v>
      </c>
      <c r="F24" s="57"/>
      <c r="G24" s="26"/>
      <c r="I24" s="18"/>
      <c r="J24" s="19"/>
      <c r="K24" s="19"/>
      <c r="L24" s="19"/>
      <c r="M24" s="21"/>
    </row>
    <row r="25" spans="1:13" ht="15.75" thickBot="1" x14ac:dyDescent="0.3">
      <c r="B25" s="52"/>
      <c r="C25" s="55"/>
      <c r="D25" s="92"/>
      <c r="E25" s="93"/>
      <c r="F25" s="58"/>
      <c r="G25" s="26"/>
      <c r="I25" s="48" t="s">
        <v>55</v>
      </c>
      <c r="J25" s="49"/>
      <c r="K25" s="49"/>
      <c r="L25" s="49"/>
      <c r="M25" s="21">
        <f>SUM(F235:F239)</f>
        <v>0</v>
      </c>
    </row>
    <row r="26" spans="1:13" x14ac:dyDescent="0.25">
      <c r="I26" s="18"/>
      <c r="J26" s="19"/>
      <c r="K26" s="19"/>
      <c r="L26" s="19"/>
      <c r="M26" s="21"/>
    </row>
    <row r="27" spans="1:13" x14ac:dyDescent="0.25">
      <c r="I27" s="48" t="s">
        <v>56</v>
      </c>
      <c r="J27" s="49"/>
      <c r="K27" s="49"/>
      <c r="L27" s="49"/>
      <c r="M27" s="21">
        <f>IF(SUM(F247:F255)&lt;=1,SUM(F247:F255),1)</f>
        <v>0</v>
      </c>
    </row>
    <row r="28" spans="1:13" ht="24.75" customHeight="1" thickBot="1" x14ac:dyDescent="0.3">
      <c r="C28" s="72" t="s">
        <v>14</v>
      </c>
      <c r="D28" s="72"/>
      <c r="E28" s="72"/>
      <c r="F28" s="72"/>
      <c r="I28" s="42" t="s">
        <v>58</v>
      </c>
      <c r="J28" s="43"/>
      <c r="K28" s="43"/>
      <c r="L28" s="43"/>
      <c r="M28" s="28"/>
    </row>
    <row r="29" spans="1:13" ht="15.75" thickBot="1" x14ac:dyDescent="0.3">
      <c r="C29" s="73" t="s">
        <v>15</v>
      </c>
      <c r="D29" s="73"/>
      <c r="E29" s="73"/>
      <c r="F29" s="73"/>
    </row>
    <row r="30" spans="1:13" ht="15.75" thickBot="1" x14ac:dyDescent="0.3">
      <c r="A30" s="22">
        <v>1</v>
      </c>
      <c r="B30" s="23" t="s">
        <v>59</v>
      </c>
      <c r="C30" s="3"/>
      <c r="D30" s="24" t="s">
        <v>11</v>
      </c>
      <c r="E30" s="24" t="s">
        <v>12</v>
      </c>
      <c r="F30" s="24" t="s">
        <v>13</v>
      </c>
    </row>
    <row r="31" spans="1:13" ht="15" customHeight="1" thickBot="1" x14ac:dyDescent="0.3">
      <c r="A31" s="22"/>
      <c r="B31" s="50" t="s">
        <v>62</v>
      </c>
      <c r="C31" s="53"/>
      <c r="D31" s="4"/>
      <c r="E31" s="4"/>
      <c r="F31" s="56">
        <f>IF(D33&gt;44,0.2,0)</f>
        <v>0</v>
      </c>
    </row>
    <row r="32" spans="1:13" ht="15.75" thickBot="1" x14ac:dyDescent="0.3">
      <c r="A32" s="22"/>
      <c r="B32" s="51"/>
      <c r="C32" s="54"/>
      <c r="D32" s="27" t="s">
        <v>63</v>
      </c>
      <c r="E32" s="24"/>
      <c r="F32" s="57"/>
    </row>
    <row r="33" spans="1:7" ht="15.75" thickBot="1" x14ac:dyDescent="0.3">
      <c r="A33" s="22"/>
      <c r="B33" s="52"/>
      <c r="C33" s="55"/>
      <c r="D33" s="92"/>
      <c r="E33" s="27"/>
      <c r="F33" s="58"/>
    </row>
    <row r="34" spans="1:7" ht="15.75" thickBot="1" x14ac:dyDescent="0.3">
      <c r="A34" s="22"/>
    </row>
    <row r="35" spans="1:7" ht="15.75" thickBot="1" x14ac:dyDescent="0.3">
      <c r="A35" s="22">
        <v>2</v>
      </c>
      <c r="B35" s="23" t="s">
        <v>59</v>
      </c>
      <c r="C35" s="3"/>
      <c r="D35" s="24" t="s">
        <v>11</v>
      </c>
      <c r="E35" s="24" t="s">
        <v>12</v>
      </c>
      <c r="F35" s="24" t="s">
        <v>13</v>
      </c>
    </row>
    <row r="36" spans="1:7" ht="15.75" thickBot="1" x14ac:dyDescent="0.3">
      <c r="A36" s="22"/>
      <c r="B36" s="50" t="s">
        <v>62</v>
      </c>
      <c r="C36" s="53"/>
      <c r="D36" s="4"/>
      <c r="E36" s="4"/>
      <c r="F36" s="56">
        <f>IF(D38&gt;44,0.2,0)</f>
        <v>0</v>
      </c>
    </row>
    <row r="37" spans="1:7" ht="15.75" thickBot="1" x14ac:dyDescent="0.3">
      <c r="A37" s="22"/>
      <c r="B37" s="51"/>
      <c r="C37" s="54"/>
      <c r="D37" s="27" t="s">
        <v>63</v>
      </c>
      <c r="E37" s="24"/>
      <c r="F37" s="57"/>
    </row>
    <row r="38" spans="1:7" ht="15.75" thickBot="1" x14ac:dyDescent="0.3">
      <c r="A38" s="22"/>
      <c r="B38" s="52"/>
      <c r="C38" s="55"/>
      <c r="D38" s="92"/>
      <c r="E38" s="27"/>
      <c r="F38" s="58"/>
    </row>
    <row r="39" spans="1:7" ht="15.75" thickBot="1" x14ac:dyDescent="0.3">
      <c r="A39" s="22"/>
    </row>
    <row r="40" spans="1:7" ht="15.75" thickBot="1" x14ac:dyDescent="0.3">
      <c r="A40" s="22">
        <v>3</v>
      </c>
      <c r="B40" s="23" t="s">
        <v>59</v>
      </c>
      <c r="C40" s="3"/>
      <c r="D40" s="24" t="s">
        <v>11</v>
      </c>
      <c r="E40" s="24" t="s">
        <v>12</v>
      </c>
      <c r="F40" s="24" t="s">
        <v>13</v>
      </c>
    </row>
    <row r="41" spans="1:7" ht="15.75" thickBot="1" x14ac:dyDescent="0.3">
      <c r="B41" s="50" t="s">
        <v>62</v>
      </c>
      <c r="C41" s="53"/>
      <c r="D41" s="4"/>
      <c r="E41" s="4"/>
      <c r="F41" s="56">
        <f>IF(D43&gt;44,0.2,0)</f>
        <v>0</v>
      </c>
    </row>
    <row r="42" spans="1:7" ht="15.75" thickBot="1" x14ac:dyDescent="0.3">
      <c r="B42" s="51"/>
      <c r="C42" s="54"/>
      <c r="D42" s="27" t="s">
        <v>63</v>
      </c>
      <c r="E42" s="24"/>
      <c r="F42" s="57"/>
      <c r="G42" s="10" t="s">
        <v>66</v>
      </c>
    </row>
    <row r="43" spans="1:7" ht="15.75" thickBot="1" x14ac:dyDescent="0.3">
      <c r="B43" s="52"/>
      <c r="C43" s="55"/>
      <c r="D43" s="92"/>
      <c r="E43" s="27"/>
      <c r="F43" s="58"/>
    </row>
    <row r="44" spans="1:7" ht="15.75" thickBot="1" x14ac:dyDescent="0.3"/>
    <row r="45" spans="1:7" ht="15.75" thickBot="1" x14ac:dyDescent="0.3">
      <c r="A45" s="22">
        <v>4</v>
      </c>
      <c r="B45" s="23" t="s">
        <v>59</v>
      </c>
      <c r="C45" s="3"/>
      <c r="D45" s="24" t="s">
        <v>11</v>
      </c>
      <c r="E45" s="24" t="s">
        <v>12</v>
      </c>
      <c r="F45" s="24" t="s">
        <v>13</v>
      </c>
    </row>
    <row r="46" spans="1:7" ht="15" customHeight="1" thickBot="1" x14ac:dyDescent="0.3">
      <c r="A46" s="22"/>
      <c r="B46" s="50" t="s">
        <v>62</v>
      </c>
      <c r="C46" s="53"/>
      <c r="D46" s="4"/>
      <c r="E46" s="4"/>
      <c r="F46" s="56">
        <f>IF(D48&gt;44,0.2,0)</f>
        <v>0</v>
      </c>
    </row>
    <row r="47" spans="1:7" ht="15.75" thickBot="1" x14ac:dyDescent="0.3">
      <c r="A47" s="22"/>
      <c r="B47" s="51"/>
      <c r="C47" s="54"/>
      <c r="D47" s="27" t="s">
        <v>63</v>
      </c>
      <c r="E47" s="24"/>
      <c r="F47" s="57"/>
    </row>
    <row r="48" spans="1:7" ht="15.75" thickBot="1" x14ac:dyDescent="0.3">
      <c r="A48" s="22"/>
      <c r="B48" s="52"/>
      <c r="C48" s="55"/>
      <c r="D48" s="92"/>
      <c r="E48" s="27"/>
      <c r="F48" s="58"/>
    </row>
    <row r="49" spans="1:7" ht="15.75" thickBot="1" x14ac:dyDescent="0.3">
      <c r="A49" s="22"/>
    </row>
    <row r="50" spans="1:7" ht="15.75" thickBot="1" x14ac:dyDescent="0.3">
      <c r="A50" s="22">
        <v>5</v>
      </c>
      <c r="B50" s="23" t="s">
        <v>59</v>
      </c>
      <c r="C50" s="3"/>
      <c r="D50" s="24" t="s">
        <v>11</v>
      </c>
      <c r="E50" s="24" t="s">
        <v>12</v>
      </c>
      <c r="F50" s="24" t="s">
        <v>13</v>
      </c>
    </row>
    <row r="51" spans="1:7" ht="15.75" thickBot="1" x14ac:dyDescent="0.3">
      <c r="A51" s="22"/>
      <c r="B51" s="50" t="s">
        <v>62</v>
      </c>
      <c r="C51" s="53"/>
      <c r="D51" s="4"/>
      <c r="E51" s="4"/>
      <c r="F51" s="56">
        <f>IF(D53&gt;44,0.2,0)</f>
        <v>0</v>
      </c>
    </row>
    <row r="52" spans="1:7" ht="15.75" thickBot="1" x14ac:dyDescent="0.3">
      <c r="A52" s="22"/>
      <c r="B52" s="51"/>
      <c r="C52" s="54"/>
      <c r="D52" s="27" t="s">
        <v>63</v>
      </c>
      <c r="E52" s="24"/>
      <c r="F52" s="57"/>
    </row>
    <row r="53" spans="1:7" ht="15.75" thickBot="1" x14ac:dyDescent="0.3">
      <c r="A53" s="22"/>
      <c r="B53" s="52"/>
      <c r="C53" s="55"/>
      <c r="D53" s="92"/>
      <c r="E53" s="27"/>
      <c r="F53" s="58"/>
    </row>
    <row r="54" spans="1:7" ht="15.75" thickBot="1" x14ac:dyDescent="0.3">
      <c r="A54" s="22"/>
    </row>
    <row r="55" spans="1:7" ht="15.75" thickBot="1" x14ac:dyDescent="0.3">
      <c r="A55" s="22">
        <v>6</v>
      </c>
      <c r="B55" s="23" t="s">
        <v>59</v>
      </c>
      <c r="C55" s="3"/>
      <c r="D55" s="24" t="s">
        <v>11</v>
      </c>
      <c r="E55" s="24" t="s">
        <v>12</v>
      </c>
      <c r="F55" s="24" t="s">
        <v>13</v>
      </c>
    </row>
    <row r="56" spans="1:7" ht="15.75" thickBot="1" x14ac:dyDescent="0.3">
      <c r="B56" s="50" t="s">
        <v>62</v>
      </c>
      <c r="C56" s="53"/>
      <c r="D56" s="4"/>
      <c r="E56" s="4"/>
      <c r="F56" s="56">
        <f>IF(D58&gt;44,0.2,0)</f>
        <v>0</v>
      </c>
    </row>
    <row r="57" spans="1:7" ht="15.75" thickBot="1" x14ac:dyDescent="0.3">
      <c r="B57" s="51"/>
      <c r="C57" s="54"/>
      <c r="D57" s="27" t="s">
        <v>63</v>
      </c>
      <c r="E57" s="24"/>
      <c r="F57" s="57"/>
      <c r="G57" s="10" t="s">
        <v>66</v>
      </c>
    </row>
    <row r="58" spans="1:7" ht="15.75" thickBot="1" x14ac:dyDescent="0.3">
      <c r="B58" s="52"/>
      <c r="C58" s="55"/>
      <c r="D58" s="92"/>
      <c r="E58" s="27"/>
      <c r="F58" s="58"/>
    </row>
    <row r="60" spans="1:7" x14ac:dyDescent="0.25">
      <c r="C60" s="72" t="s">
        <v>16</v>
      </c>
      <c r="D60" s="72"/>
      <c r="E60" s="72"/>
      <c r="F60" s="72"/>
    </row>
    <row r="61" spans="1:7" ht="15.75" thickBot="1" x14ac:dyDescent="0.3">
      <c r="C61" s="73" t="s">
        <v>17</v>
      </c>
      <c r="D61" s="73"/>
      <c r="E61" s="73"/>
      <c r="F61" s="73"/>
    </row>
    <row r="62" spans="1:7" ht="15.75" thickBot="1" x14ac:dyDescent="0.3">
      <c r="C62" s="29" t="s">
        <v>18</v>
      </c>
      <c r="D62" s="24" t="s">
        <v>11</v>
      </c>
      <c r="E62" s="24" t="s">
        <v>12</v>
      </c>
      <c r="F62" s="24" t="s">
        <v>13</v>
      </c>
    </row>
    <row r="63" spans="1:7" ht="15.75" thickBot="1" x14ac:dyDescent="0.3">
      <c r="C63" s="5"/>
      <c r="D63" s="4"/>
      <c r="E63" s="4"/>
      <c r="F63" s="30">
        <f>(E63-D63)/30*0.1</f>
        <v>0</v>
      </c>
    </row>
    <row r="64" spans="1:7" ht="15.75" thickBot="1" x14ac:dyDescent="0.3">
      <c r="C64" s="5"/>
      <c r="D64" s="4"/>
      <c r="E64" s="4"/>
      <c r="F64" s="30">
        <f t="shared" ref="F64:F65" si="0">(E64-D64)/30*0.1</f>
        <v>0</v>
      </c>
    </row>
    <row r="65" spans="1:6" ht="15.75" thickBot="1" x14ac:dyDescent="0.3">
      <c r="C65" s="5"/>
      <c r="D65" s="4"/>
      <c r="E65" s="4"/>
      <c r="F65" s="30">
        <f t="shared" si="0"/>
        <v>0</v>
      </c>
    </row>
    <row r="67" spans="1:6" x14ac:dyDescent="0.25">
      <c r="C67" s="72" t="s">
        <v>19</v>
      </c>
      <c r="D67" s="72"/>
      <c r="E67" s="72"/>
      <c r="F67" s="72"/>
    </row>
    <row r="68" spans="1:6" ht="15.75" thickBot="1" x14ac:dyDescent="0.3">
      <c r="C68" s="73" t="s">
        <v>21</v>
      </c>
      <c r="D68" s="73"/>
      <c r="E68" s="73"/>
      <c r="F68" s="73"/>
    </row>
    <row r="69" spans="1:6" ht="15.75" thickBot="1" x14ac:dyDescent="0.3">
      <c r="C69" s="31" t="s">
        <v>20</v>
      </c>
      <c r="D69" s="24" t="s">
        <v>11</v>
      </c>
      <c r="E69" s="24" t="s">
        <v>12</v>
      </c>
      <c r="F69" s="24" t="s">
        <v>13</v>
      </c>
    </row>
    <row r="70" spans="1:6" ht="15.75" thickBot="1" x14ac:dyDescent="0.3">
      <c r="C70" s="6"/>
      <c r="D70" s="4"/>
      <c r="E70" s="4"/>
      <c r="F70" s="30">
        <f>(E70-D70)/365*0.6</f>
        <v>0</v>
      </c>
    </row>
    <row r="71" spans="1:6" ht="15.75" customHeight="1" thickBot="1" x14ac:dyDescent="0.3">
      <c r="C71" s="6"/>
      <c r="D71" s="4"/>
      <c r="E71" s="4"/>
      <c r="F71" s="30">
        <f t="shared" ref="F71:F74" si="1">(E71-D71)/365*0.6</f>
        <v>0</v>
      </c>
    </row>
    <row r="72" spans="1:6" ht="15.75" customHeight="1" thickBot="1" x14ac:dyDescent="0.3">
      <c r="C72" s="5"/>
      <c r="D72" s="4"/>
      <c r="E72" s="4"/>
      <c r="F72" s="30">
        <f t="shared" si="1"/>
        <v>0</v>
      </c>
    </row>
    <row r="73" spans="1:6" ht="15.75" customHeight="1" thickBot="1" x14ac:dyDescent="0.3">
      <c r="C73" s="5"/>
      <c r="D73" s="4"/>
      <c r="E73" s="4"/>
      <c r="F73" s="30">
        <f t="shared" si="1"/>
        <v>0</v>
      </c>
    </row>
    <row r="74" spans="1:6" ht="15.75" customHeight="1" thickBot="1" x14ac:dyDescent="0.3">
      <c r="C74" s="5"/>
      <c r="D74" s="4"/>
      <c r="E74" s="4"/>
      <c r="F74" s="30">
        <f t="shared" si="1"/>
        <v>0</v>
      </c>
    </row>
    <row r="75" spans="1:6" ht="15.75" customHeight="1" x14ac:dyDescent="0.25"/>
    <row r="76" spans="1:6" ht="15.75" customHeight="1" x14ac:dyDescent="0.25">
      <c r="C76" s="72" t="s">
        <v>22</v>
      </c>
      <c r="D76" s="72"/>
      <c r="E76" s="72"/>
      <c r="F76" s="72"/>
    </row>
    <row r="77" spans="1:6" ht="15.75" thickBot="1" x14ac:dyDescent="0.3">
      <c r="C77" s="73" t="s">
        <v>23</v>
      </c>
      <c r="D77" s="73"/>
      <c r="E77" s="73"/>
      <c r="F77" s="73"/>
    </row>
    <row r="78" spans="1:6" s="32" customFormat="1" ht="15.75" customHeight="1" thickBot="1" x14ac:dyDescent="0.3">
      <c r="A78" s="9"/>
      <c r="B78" s="10"/>
      <c r="C78" s="31" t="s">
        <v>24</v>
      </c>
      <c r="D78" s="24" t="s">
        <v>11</v>
      </c>
      <c r="E78" s="24" t="s">
        <v>12</v>
      </c>
      <c r="F78" s="24" t="s">
        <v>13</v>
      </c>
    </row>
    <row r="79" spans="1:6" s="32" customFormat="1" ht="15.75" customHeight="1" thickBot="1" x14ac:dyDescent="0.3">
      <c r="A79" s="9"/>
      <c r="B79" s="10"/>
      <c r="C79" s="6"/>
      <c r="D79" s="4"/>
      <c r="E79" s="4"/>
      <c r="F79" s="30">
        <f>(E79-D79)/365*0.2</f>
        <v>0</v>
      </c>
    </row>
    <row r="80" spans="1:6" ht="15.75" thickBot="1" x14ac:dyDescent="0.3">
      <c r="C80" s="6"/>
      <c r="D80" s="4"/>
      <c r="E80" s="4"/>
      <c r="F80" s="30">
        <f t="shared" ref="F80:F83" si="2">(E80-D80)/365*0.2</f>
        <v>0</v>
      </c>
    </row>
    <row r="81" spans="1:6" ht="15.75" thickBot="1" x14ac:dyDescent="0.3">
      <c r="C81" s="5"/>
      <c r="D81" s="4"/>
      <c r="E81" s="4"/>
      <c r="F81" s="30">
        <f t="shared" si="2"/>
        <v>0</v>
      </c>
    </row>
    <row r="82" spans="1:6" ht="15.75" thickBot="1" x14ac:dyDescent="0.3">
      <c r="C82" s="5"/>
      <c r="D82" s="4"/>
      <c r="E82" s="4"/>
      <c r="F82" s="30">
        <f t="shared" si="2"/>
        <v>0</v>
      </c>
    </row>
    <row r="83" spans="1:6" ht="15.75" thickBot="1" x14ac:dyDescent="0.3">
      <c r="C83" s="5"/>
      <c r="D83" s="4"/>
      <c r="E83" s="4"/>
      <c r="F83" s="30">
        <f t="shared" si="2"/>
        <v>0</v>
      </c>
    </row>
    <row r="85" spans="1:6" x14ac:dyDescent="0.25">
      <c r="C85" s="72" t="s">
        <v>25</v>
      </c>
      <c r="D85" s="72"/>
      <c r="E85" s="72"/>
      <c r="F85" s="72"/>
    </row>
    <row r="86" spans="1:6" x14ac:dyDescent="0.25">
      <c r="C86" s="73" t="s">
        <v>26</v>
      </c>
      <c r="D86" s="73"/>
      <c r="E86" s="73"/>
      <c r="F86" s="73"/>
    </row>
    <row r="87" spans="1:6" x14ac:dyDescent="0.25">
      <c r="C87" s="73" t="s">
        <v>27</v>
      </c>
      <c r="D87" s="73"/>
      <c r="E87" s="73"/>
      <c r="F87" s="73"/>
    </row>
    <row r="88" spans="1:6" x14ac:dyDescent="0.25">
      <c r="C88" s="73" t="s">
        <v>28</v>
      </c>
      <c r="D88" s="73"/>
      <c r="E88" s="73"/>
      <c r="F88" s="73"/>
    </row>
    <row r="89" spans="1:6" x14ac:dyDescent="0.25">
      <c r="C89" s="73" t="s">
        <v>29</v>
      </c>
      <c r="D89" s="73"/>
      <c r="E89" s="73"/>
      <c r="F89" s="73"/>
    </row>
    <row r="90" spans="1:6" x14ac:dyDescent="0.25">
      <c r="C90" s="75" t="s">
        <v>30</v>
      </c>
      <c r="D90" s="75"/>
      <c r="E90" s="75"/>
      <c r="F90" s="75"/>
    </row>
    <row r="91" spans="1:6" ht="15.75" thickBot="1" x14ac:dyDescent="0.3">
      <c r="C91" s="14"/>
      <c r="D91" s="91"/>
      <c r="E91" s="91"/>
      <c r="F91" s="14"/>
    </row>
    <row r="92" spans="1:6" ht="15.75" thickBot="1" x14ac:dyDescent="0.3">
      <c r="A92" s="33">
        <v>1</v>
      </c>
      <c r="B92" s="23" t="s">
        <v>31</v>
      </c>
      <c r="C92" s="7"/>
      <c r="D92" s="34" t="s">
        <v>33</v>
      </c>
      <c r="E92" s="35" t="s">
        <v>34</v>
      </c>
      <c r="F92" s="36" t="s">
        <v>13</v>
      </c>
    </row>
    <row r="93" spans="1:6" ht="15.75" thickBot="1" x14ac:dyDescent="0.3">
      <c r="A93" s="33"/>
      <c r="B93" s="37" t="s">
        <v>32</v>
      </c>
      <c r="C93" s="6"/>
      <c r="D93" s="4"/>
      <c r="E93" s="41"/>
      <c r="F93" s="38">
        <f>IF(E93="evento de IC",0.2,IF(E93="poster em evento nacional",0.4,IF(E93="oral em evento nacional",0.6,IF(E93="poster em evento internacional",0.6,IF(E93="oral em evento internacional",1,0)))))</f>
        <v>0</v>
      </c>
    </row>
    <row r="94" spans="1:6" ht="15.75" thickBot="1" x14ac:dyDescent="0.3">
      <c r="A94" s="22"/>
    </row>
    <row r="95" spans="1:6" ht="15.75" thickBot="1" x14ac:dyDescent="0.3">
      <c r="A95" s="22">
        <v>2</v>
      </c>
      <c r="B95" s="23" t="s">
        <v>31</v>
      </c>
      <c r="C95" s="7"/>
      <c r="D95" s="34" t="s">
        <v>33</v>
      </c>
      <c r="E95" s="35" t="s">
        <v>34</v>
      </c>
      <c r="F95" s="36" t="s">
        <v>13</v>
      </c>
    </row>
    <row r="96" spans="1:6" ht="15.75" thickBot="1" x14ac:dyDescent="0.3">
      <c r="A96" s="22"/>
      <c r="B96" s="37" t="s">
        <v>32</v>
      </c>
      <c r="C96" s="6"/>
      <c r="D96" s="4"/>
      <c r="E96" s="41"/>
      <c r="F96" s="38">
        <f>IF(E96="evento de IC",0.2,IF(E96="poster em evento nacional",0.4,IF(E96="oral em evento nacional",0.6,IF(E96="poster em evento internacional",0.6,IF(E96="oral em evento internacional",1,0)))))</f>
        <v>0</v>
      </c>
    </row>
    <row r="97" spans="1:6" ht="15.75" thickBot="1" x14ac:dyDescent="0.3">
      <c r="A97" s="22"/>
    </row>
    <row r="98" spans="1:6" ht="15.75" thickBot="1" x14ac:dyDescent="0.3">
      <c r="A98" s="33">
        <v>3</v>
      </c>
      <c r="B98" s="23" t="s">
        <v>31</v>
      </c>
      <c r="C98" s="7"/>
      <c r="D98" s="34" t="s">
        <v>33</v>
      </c>
      <c r="E98" s="35" t="s">
        <v>34</v>
      </c>
      <c r="F98" s="36" t="s">
        <v>13</v>
      </c>
    </row>
    <row r="99" spans="1:6" ht="15.75" thickBot="1" x14ac:dyDescent="0.3">
      <c r="A99" s="33"/>
      <c r="B99" s="37" t="s">
        <v>32</v>
      </c>
      <c r="C99" s="6"/>
      <c r="D99" s="4"/>
      <c r="E99" s="41"/>
      <c r="F99" s="38">
        <f>IF(E99="evento de IC",0.2,IF(E99="poster em evento nacional",0.4,IF(E99="oral em evento nacional",0.6,IF(E99="poster em evento internacional",0.6,IF(E99="oral em evento internacional",1,0)))))</f>
        <v>0</v>
      </c>
    </row>
    <row r="100" spans="1:6" ht="15.75" thickBot="1" x14ac:dyDescent="0.3">
      <c r="A100" s="22"/>
    </row>
    <row r="101" spans="1:6" ht="15.75" thickBot="1" x14ac:dyDescent="0.3">
      <c r="A101" s="22">
        <v>4</v>
      </c>
      <c r="B101" s="23" t="s">
        <v>31</v>
      </c>
      <c r="C101" s="7"/>
      <c r="D101" s="34" t="s">
        <v>33</v>
      </c>
      <c r="E101" s="35" t="s">
        <v>34</v>
      </c>
      <c r="F101" s="36" t="s">
        <v>13</v>
      </c>
    </row>
    <row r="102" spans="1:6" ht="15.75" thickBot="1" x14ac:dyDescent="0.3">
      <c r="A102" s="22"/>
      <c r="B102" s="37" t="s">
        <v>32</v>
      </c>
      <c r="C102" s="6"/>
      <c r="D102" s="4"/>
      <c r="E102" s="41"/>
      <c r="F102" s="38">
        <f>IF(E102="evento de IC",0.2,IF(E102="poster em evento nacional",0.4,IF(E102="oral em evento nacional",0.6,IF(E102="poster em evento internacional",0.6,IF(E102="oral em evento internacional",1,0)))))</f>
        <v>0</v>
      </c>
    </row>
    <row r="103" spans="1:6" ht="15.75" thickBot="1" x14ac:dyDescent="0.3">
      <c r="A103" s="22"/>
    </row>
    <row r="104" spans="1:6" ht="15.75" thickBot="1" x14ac:dyDescent="0.3">
      <c r="A104" s="33">
        <v>5</v>
      </c>
      <c r="B104" s="23" t="s">
        <v>31</v>
      </c>
      <c r="C104" s="7"/>
      <c r="D104" s="34" t="s">
        <v>33</v>
      </c>
      <c r="E104" s="35" t="s">
        <v>34</v>
      </c>
      <c r="F104" s="36" t="s">
        <v>13</v>
      </c>
    </row>
    <row r="105" spans="1:6" ht="15.75" thickBot="1" x14ac:dyDescent="0.3">
      <c r="A105" s="33"/>
      <c r="B105" s="37" t="s">
        <v>32</v>
      </c>
      <c r="C105" s="6"/>
      <c r="D105" s="4"/>
      <c r="E105" s="41"/>
      <c r="F105" s="38">
        <f>IF(E105="evento de IC",0.2,IF(E105="poster em evento nacional",0.4,IF(E105="oral em evento nacional",0.6,IF(E105="poster em evento internacional",0.6,IF(E105="oral em evento internacional",1,0)))))</f>
        <v>0</v>
      </c>
    </row>
    <row r="106" spans="1:6" ht="15.75" thickBot="1" x14ac:dyDescent="0.3">
      <c r="A106" s="22"/>
    </row>
    <row r="107" spans="1:6" ht="15.75" thickBot="1" x14ac:dyDescent="0.3">
      <c r="A107" s="22">
        <v>6</v>
      </c>
      <c r="B107" s="23" t="s">
        <v>31</v>
      </c>
      <c r="C107" s="7"/>
      <c r="D107" s="34" t="s">
        <v>33</v>
      </c>
      <c r="E107" s="35" t="s">
        <v>34</v>
      </c>
      <c r="F107" s="36" t="s">
        <v>13</v>
      </c>
    </row>
    <row r="108" spans="1:6" ht="15.75" thickBot="1" x14ac:dyDescent="0.3">
      <c r="A108" s="22"/>
      <c r="B108" s="37" t="s">
        <v>32</v>
      </c>
      <c r="C108" s="6"/>
      <c r="D108" s="4"/>
      <c r="E108" s="41"/>
      <c r="F108" s="38">
        <f>IF(E108="evento de IC",0.2,IF(E108="poster em evento nacional",0.4,IF(E108="oral em evento nacional",0.6,IF(E108="poster em evento internacional",0.6,IF(E108="oral em evento internacional",1,0)))))</f>
        <v>0</v>
      </c>
    </row>
    <row r="109" spans="1:6" ht="15.75" thickBot="1" x14ac:dyDescent="0.3">
      <c r="A109" s="22"/>
    </row>
    <row r="110" spans="1:6" ht="15.75" thickBot="1" x14ac:dyDescent="0.3">
      <c r="A110" s="33">
        <v>7</v>
      </c>
      <c r="B110" s="23" t="s">
        <v>31</v>
      </c>
      <c r="C110" s="7"/>
      <c r="D110" s="34" t="s">
        <v>33</v>
      </c>
      <c r="E110" s="35" t="s">
        <v>34</v>
      </c>
      <c r="F110" s="36" t="s">
        <v>13</v>
      </c>
    </row>
    <row r="111" spans="1:6" ht="15.75" thickBot="1" x14ac:dyDescent="0.3">
      <c r="A111" s="33"/>
      <c r="B111" s="37" t="s">
        <v>32</v>
      </c>
      <c r="C111" s="6"/>
      <c r="D111" s="4"/>
      <c r="E111" s="41"/>
      <c r="F111" s="38">
        <f>IF(E111="evento de IC",0.2,IF(E111="poster em evento nacional",0.4,IF(E111="oral em evento nacional",0.6,IF(E111="poster em evento internacional",0.6,IF(E111="oral em evento internacional",1,0)))))</f>
        <v>0</v>
      </c>
    </row>
    <row r="112" spans="1:6" ht="15.75" thickBot="1" x14ac:dyDescent="0.3">
      <c r="A112" s="22"/>
    </row>
    <row r="113" spans="1:6" ht="15.75" thickBot="1" x14ac:dyDescent="0.3">
      <c r="A113" s="22">
        <v>8</v>
      </c>
      <c r="B113" s="23" t="s">
        <v>31</v>
      </c>
      <c r="C113" s="7"/>
      <c r="D113" s="34" t="s">
        <v>33</v>
      </c>
      <c r="E113" s="35" t="s">
        <v>34</v>
      </c>
      <c r="F113" s="36" t="s">
        <v>13</v>
      </c>
    </row>
    <row r="114" spans="1:6" ht="15.75" thickBot="1" x14ac:dyDescent="0.3">
      <c r="A114" s="22"/>
      <c r="B114" s="37" t="s">
        <v>32</v>
      </c>
      <c r="C114" s="6"/>
      <c r="D114" s="4"/>
      <c r="E114" s="41"/>
      <c r="F114" s="38">
        <f>IF(E114="evento de IC",0.2,IF(E114="poster em evento nacional",0.4,IF(E114="oral em evento nacional",0.6,IF(E114="poster em evento internacional",0.6,IF(E114="oral em evento internacional",1,0)))))</f>
        <v>0</v>
      </c>
    </row>
    <row r="115" spans="1:6" ht="15.75" thickBot="1" x14ac:dyDescent="0.3">
      <c r="A115" s="22"/>
    </row>
    <row r="116" spans="1:6" ht="15.75" thickBot="1" x14ac:dyDescent="0.3">
      <c r="A116" s="33">
        <v>9</v>
      </c>
      <c r="B116" s="23" t="s">
        <v>31</v>
      </c>
      <c r="C116" s="7"/>
      <c r="D116" s="34" t="s">
        <v>33</v>
      </c>
      <c r="E116" s="35" t="s">
        <v>34</v>
      </c>
      <c r="F116" s="36" t="s">
        <v>13</v>
      </c>
    </row>
    <row r="117" spans="1:6" ht="15.75" thickBot="1" x14ac:dyDescent="0.3">
      <c r="A117" s="33"/>
      <c r="B117" s="37" t="s">
        <v>32</v>
      </c>
      <c r="C117" s="6"/>
      <c r="D117" s="4"/>
      <c r="E117" s="41"/>
      <c r="F117" s="38">
        <f>IF(E117="evento de IC",0.2,IF(E117="poster em evento nacional",0.4,IF(E117="oral em evento nacional",0.6,IF(E117="poster em evento internacional",0.6,IF(E117="oral em evento internacional",1,0)))))</f>
        <v>0</v>
      </c>
    </row>
    <row r="118" spans="1:6" ht="15.75" thickBot="1" x14ac:dyDescent="0.3">
      <c r="A118" s="22"/>
    </row>
    <row r="119" spans="1:6" ht="15.75" thickBot="1" x14ac:dyDescent="0.3">
      <c r="A119" s="22">
        <v>10</v>
      </c>
      <c r="B119" s="23" t="s">
        <v>31</v>
      </c>
      <c r="C119" s="7"/>
      <c r="D119" s="34" t="s">
        <v>33</v>
      </c>
      <c r="E119" s="35" t="s">
        <v>34</v>
      </c>
      <c r="F119" s="36" t="s">
        <v>13</v>
      </c>
    </row>
    <row r="120" spans="1:6" ht="15.75" thickBot="1" x14ac:dyDescent="0.3">
      <c r="A120" s="22"/>
      <c r="B120" s="37" t="s">
        <v>32</v>
      </c>
      <c r="C120" s="6"/>
      <c r="D120" s="4"/>
      <c r="E120" s="41"/>
      <c r="F120" s="38">
        <f>IF(E120="evento de IC",0.2,IF(E120="poster em evento nacional",0.4,IF(E120="oral em evento nacional",0.6,IF(E120="poster em evento internacional",0.6,IF(E120="oral em evento internacional",1,0)))))</f>
        <v>0</v>
      </c>
    </row>
    <row r="121" spans="1:6" ht="15.75" thickBot="1" x14ac:dyDescent="0.3">
      <c r="A121" s="22"/>
    </row>
    <row r="122" spans="1:6" ht="15.75" thickBot="1" x14ac:dyDescent="0.3">
      <c r="A122" s="33">
        <v>11</v>
      </c>
      <c r="B122" s="23" t="s">
        <v>31</v>
      </c>
      <c r="C122" s="7"/>
      <c r="D122" s="34" t="s">
        <v>33</v>
      </c>
      <c r="E122" s="35" t="s">
        <v>34</v>
      </c>
      <c r="F122" s="36" t="s">
        <v>13</v>
      </c>
    </row>
    <row r="123" spans="1:6" ht="15.75" thickBot="1" x14ac:dyDescent="0.3">
      <c r="A123" s="33"/>
      <c r="B123" s="37" t="s">
        <v>32</v>
      </c>
      <c r="C123" s="6"/>
      <c r="D123" s="4"/>
      <c r="E123" s="41"/>
      <c r="F123" s="38">
        <f>IF(E123="evento de IC",0.2,IF(E123="poster em evento nacional",0.4,IF(E123="oral em evento nacional",0.6,IF(E123="poster em evento internacional",0.6,IF(E123="oral em evento internacional",1,0)))))</f>
        <v>0</v>
      </c>
    </row>
    <row r="124" spans="1:6" ht="15.75" customHeight="1" thickBot="1" x14ac:dyDescent="0.3">
      <c r="A124" s="22"/>
    </row>
    <row r="125" spans="1:6" ht="15.75" thickBot="1" x14ac:dyDescent="0.3">
      <c r="A125" s="22">
        <v>12</v>
      </c>
      <c r="B125" s="23" t="s">
        <v>31</v>
      </c>
      <c r="C125" s="7"/>
      <c r="D125" s="34" t="s">
        <v>33</v>
      </c>
      <c r="E125" s="35" t="s">
        <v>34</v>
      </c>
      <c r="F125" s="36" t="s">
        <v>13</v>
      </c>
    </row>
    <row r="126" spans="1:6" ht="15.75" thickBot="1" x14ac:dyDescent="0.3">
      <c r="A126" s="22"/>
      <c r="B126" s="37" t="s">
        <v>32</v>
      </c>
      <c r="C126" s="6"/>
      <c r="D126" s="4"/>
      <c r="E126" s="41"/>
      <c r="F126" s="38">
        <f>IF(E126="evento de IC",0.2,IF(E126="poster em evento nacional",0.4,IF(E126="oral em evento nacional",0.6,IF(E126="poster em evento internacional",0.6,IF(E126="oral em evento internacional",1,0)))))</f>
        <v>0</v>
      </c>
    </row>
    <row r="127" spans="1:6" ht="15.75" thickBot="1" x14ac:dyDescent="0.3">
      <c r="A127" s="22"/>
    </row>
    <row r="128" spans="1:6" ht="15.75" thickBot="1" x14ac:dyDescent="0.3">
      <c r="A128" s="33">
        <v>13</v>
      </c>
      <c r="B128" s="23" t="s">
        <v>31</v>
      </c>
      <c r="C128" s="7"/>
      <c r="D128" s="34" t="s">
        <v>33</v>
      </c>
      <c r="E128" s="35" t="s">
        <v>34</v>
      </c>
      <c r="F128" s="36" t="s">
        <v>13</v>
      </c>
    </row>
    <row r="129" spans="1:6" ht="15.75" thickBot="1" x14ac:dyDescent="0.3">
      <c r="A129" s="33"/>
      <c r="B129" s="37" t="s">
        <v>32</v>
      </c>
      <c r="C129" s="6"/>
      <c r="D129" s="4"/>
      <c r="E129" s="41"/>
      <c r="F129" s="38">
        <f>IF(E129="evento de IC",0.2,IF(E129="poster em evento nacional",0.4,IF(E129="oral em evento nacional",0.6,IF(E129="poster em evento internacional",0.6,IF(E129="oral em evento internacional",1,0)))))</f>
        <v>0</v>
      </c>
    </row>
    <row r="130" spans="1:6" ht="15.75" thickBot="1" x14ac:dyDescent="0.3">
      <c r="A130" s="22"/>
    </row>
    <row r="131" spans="1:6" ht="15.75" thickBot="1" x14ac:dyDescent="0.3">
      <c r="A131" s="22">
        <v>14</v>
      </c>
      <c r="B131" s="23" t="s">
        <v>31</v>
      </c>
      <c r="C131" s="7"/>
      <c r="D131" s="34" t="s">
        <v>33</v>
      </c>
      <c r="E131" s="35" t="s">
        <v>34</v>
      </c>
      <c r="F131" s="36" t="s">
        <v>13</v>
      </c>
    </row>
    <row r="132" spans="1:6" ht="15.75" thickBot="1" x14ac:dyDescent="0.3">
      <c r="A132" s="22"/>
      <c r="B132" s="37" t="s">
        <v>32</v>
      </c>
      <c r="C132" s="6"/>
      <c r="D132" s="4"/>
      <c r="E132" s="41"/>
      <c r="F132" s="38">
        <f>IF(E132="evento de IC",0.2,IF(E132="poster em evento nacional",0.4,IF(E132="oral em evento nacional",0.6,IF(E132="poster em evento internacional",0.6,IF(E132="oral em evento internacional",1,0)))))</f>
        <v>0</v>
      </c>
    </row>
    <row r="133" spans="1:6" ht="15.75" thickBot="1" x14ac:dyDescent="0.3"/>
    <row r="134" spans="1:6" ht="15.75" thickBot="1" x14ac:dyDescent="0.3">
      <c r="A134" s="22">
        <v>15</v>
      </c>
      <c r="B134" s="23" t="s">
        <v>31</v>
      </c>
      <c r="C134" s="7"/>
      <c r="D134" s="34" t="s">
        <v>33</v>
      </c>
      <c r="E134" s="35" t="s">
        <v>34</v>
      </c>
      <c r="F134" s="36" t="s">
        <v>13</v>
      </c>
    </row>
    <row r="135" spans="1:6" ht="15.75" thickBot="1" x14ac:dyDescent="0.3">
      <c r="A135" s="22"/>
      <c r="B135" s="37" t="s">
        <v>32</v>
      </c>
      <c r="C135" s="6"/>
      <c r="D135" s="4"/>
      <c r="E135" s="41"/>
      <c r="F135" s="38">
        <f>IF(E135="evento de IC",0.2,IF(E135="poster em evento nacional",0.4,IF(E135="oral em evento nacional",0.6,IF(E135="poster em evento internacional",0.6,IF(E135="oral em evento internacional",1,0)))))</f>
        <v>0</v>
      </c>
    </row>
    <row r="138" spans="1:6" ht="24" customHeight="1" x14ac:dyDescent="0.25">
      <c r="C138" s="72" t="s">
        <v>40</v>
      </c>
      <c r="D138" s="72"/>
      <c r="E138" s="72"/>
      <c r="F138" s="72"/>
    </row>
    <row r="139" spans="1:6" x14ac:dyDescent="0.25">
      <c r="C139" s="73" t="s">
        <v>35</v>
      </c>
      <c r="D139" s="73"/>
      <c r="E139" s="73"/>
      <c r="F139" s="73"/>
    </row>
    <row r="140" spans="1:6" x14ac:dyDescent="0.25">
      <c r="C140" s="73" t="s">
        <v>36</v>
      </c>
      <c r="D140" s="73"/>
      <c r="E140" s="73"/>
      <c r="F140" s="73"/>
    </row>
    <row r="141" spans="1:6" x14ac:dyDescent="0.25">
      <c r="C141" s="73" t="s">
        <v>37</v>
      </c>
      <c r="D141" s="73"/>
      <c r="E141" s="73"/>
      <c r="F141" s="73"/>
    </row>
    <row r="142" spans="1:6" x14ac:dyDescent="0.25">
      <c r="C142" s="73" t="s">
        <v>38</v>
      </c>
      <c r="D142" s="73"/>
      <c r="E142" s="73"/>
      <c r="F142" s="73"/>
    </row>
    <row r="143" spans="1:6" ht="15.75" thickBot="1" x14ac:dyDescent="0.3"/>
    <row r="144" spans="1:6" ht="15.75" thickBot="1" x14ac:dyDescent="0.3">
      <c r="A144" s="33">
        <v>1</v>
      </c>
      <c r="B144" s="23" t="s">
        <v>31</v>
      </c>
      <c r="C144" s="7"/>
      <c r="D144" s="34" t="s">
        <v>33</v>
      </c>
      <c r="E144" s="35" t="s">
        <v>34</v>
      </c>
      <c r="F144" s="36" t="s">
        <v>13</v>
      </c>
    </row>
    <row r="145" spans="1:6" ht="15.75" thickBot="1" x14ac:dyDescent="0.3">
      <c r="A145" s="33"/>
      <c r="B145" s="37" t="s">
        <v>39</v>
      </c>
      <c r="C145" s="6"/>
      <c r="D145" s="4"/>
      <c r="E145" s="41"/>
      <c r="F145" s="38">
        <f>IF(E145="resumo",0.2,IF(E145="resumo estendido",0.4,IF(E145="trabalho completo",0.5,IF(E145="capítulo de livro",0.5,0))))</f>
        <v>0</v>
      </c>
    </row>
    <row r="146" spans="1:6" ht="15.75" thickBot="1" x14ac:dyDescent="0.3">
      <c r="A146" s="22"/>
    </row>
    <row r="147" spans="1:6" ht="15.75" thickBot="1" x14ac:dyDescent="0.3">
      <c r="A147" s="22">
        <v>2</v>
      </c>
      <c r="B147" s="23" t="s">
        <v>31</v>
      </c>
      <c r="C147" s="7"/>
      <c r="D147" s="34" t="s">
        <v>33</v>
      </c>
      <c r="E147" s="35" t="s">
        <v>34</v>
      </c>
      <c r="F147" s="36" t="s">
        <v>13</v>
      </c>
    </row>
    <row r="148" spans="1:6" ht="15.75" thickBot="1" x14ac:dyDescent="0.3">
      <c r="A148" s="22"/>
      <c r="B148" s="37" t="s">
        <v>39</v>
      </c>
      <c r="C148" s="6"/>
      <c r="D148" s="4"/>
      <c r="E148" s="41"/>
      <c r="F148" s="38">
        <f>IF(E148="resumo",0.2,IF(E148="resumo estendido",0.4,IF(E148="trabalho completo",0.5,IF(E148="capítulo de livro",0.5,0))))</f>
        <v>0</v>
      </c>
    </row>
    <row r="149" spans="1:6" ht="15.75" thickBot="1" x14ac:dyDescent="0.3">
      <c r="A149" s="22"/>
    </row>
    <row r="150" spans="1:6" ht="15.75" thickBot="1" x14ac:dyDescent="0.3">
      <c r="A150" s="33">
        <v>3</v>
      </c>
      <c r="B150" s="23" t="s">
        <v>31</v>
      </c>
      <c r="C150" s="7"/>
      <c r="D150" s="34" t="s">
        <v>33</v>
      </c>
      <c r="E150" s="35" t="s">
        <v>34</v>
      </c>
      <c r="F150" s="36" t="s">
        <v>13</v>
      </c>
    </row>
    <row r="151" spans="1:6" ht="15.75" thickBot="1" x14ac:dyDescent="0.3">
      <c r="A151" s="33"/>
      <c r="B151" s="37" t="s">
        <v>39</v>
      </c>
      <c r="C151" s="6"/>
      <c r="D151" s="4"/>
      <c r="E151" s="41"/>
      <c r="F151" s="38">
        <f>IF(E151="resumo",0.2,IF(E151="resumo estendido",0.4,IF(E151="trabalho completo",0.5,IF(E151="capítulo de livro",0.5,0))))</f>
        <v>0</v>
      </c>
    </row>
    <row r="152" spans="1:6" ht="15.75" thickBot="1" x14ac:dyDescent="0.3">
      <c r="A152" s="22"/>
    </row>
    <row r="153" spans="1:6" ht="15.75" thickBot="1" x14ac:dyDescent="0.3">
      <c r="A153" s="22">
        <v>4</v>
      </c>
      <c r="B153" s="23" t="s">
        <v>31</v>
      </c>
      <c r="C153" s="7"/>
      <c r="D153" s="34" t="s">
        <v>33</v>
      </c>
      <c r="E153" s="35" t="s">
        <v>34</v>
      </c>
      <c r="F153" s="36" t="s">
        <v>13</v>
      </c>
    </row>
    <row r="154" spans="1:6" ht="15.75" thickBot="1" x14ac:dyDescent="0.3">
      <c r="A154" s="22"/>
      <c r="B154" s="37" t="s">
        <v>39</v>
      </c>
      <c r="C154" s="6"/>
      <c r="D154" s="4"/>
      <c r="E154" s="41"/>
      <c r="F154" s="38">
        <f>IF(E154="resumo",0.2,IF(E154="resumo estendido",0.4,IF(E154="trabalho completo",0.5,IF(E154="capítulo de livro",0.5,0))))</f>
        <v>0</v>
      </c>
    </row>
    <row r="155" spans="1:6" ht="15.75" thickBot="1" x14ac:dyDescent="0.3">
      <c r="A155" s="22"/>
    </row>
    <row r="156" spans="1:6" ht="15.75" thickBot="1" x14ac:dyDescent="0.3">
      <c r="A156" s="33">
        <v>5</v>
      </c>
      <c r="B156" s="23" t="s">
        <v>31</v>
      </c>
      <c r="C156" s="7"/>
      <c r="D156" s="34" t="s">
        <v>33</v>
      </c>
      <c r="E156" s="35" t="s">
        <v>34</v>
      </c>
      <c r="F156" s="36" t="s">
        <v>13</v>
      </c>
    </row>
    <row r="157" spans="1:6" ht="15.75" thickBot="1" x14ac:dyDescent="0.3">
      <c r="A157" s="33"/>
      <c r="B157" s="37" t="s">
        <v>39</v>
      </c>
      <c r="C157" s="6"/>
      <c r="D157" s="4"/>
      <c r="E157" s="41"/>
      <c r="F157" s="38">
        <f>IF(E157="resumo",0.2,IF(E157="resumo estendido",0.4,IF(E157="trabalho completo",0.5,IF(E157="capítulo de livro",0.5,0))))</f>
        <v>0</v>
      </c>
    </row>
    <row r="158" spans="1:6" ht="15.75" thickBot="1" x14ac:dyDescent="0.3">
      <c r="A158" s="22"/>
    </row>
    <row r="159" spans="1:6" ht="15.75" thickBot="1" x14ac:dyDescent="0.3">
      <c r="A159" s="22">
        <v>6</v>
      </c>
      <c r="B159" s="23" t="s">
        <v>31</v>
      </c>
      <c r="C159" s="7"/>
      <c r="D159" s="34" t="s">
        <v>33</v>
      </c>
      <c r="E159" s="35" t="s">
        <v>34</v>
      </c>
      <c r="F159" s="36" t="s">
        <v>13</v>
      </c>
    </row>
    <row r="160" spans="1:6" ht="15.75" thickBot="1" x14ac:dyDescent="0.3">
      <c r="A160" s="22"/>
      <c r="B160" s="37" t="s">
        <v>39</v>
      </c>
      <c r="C160" s="6"/>
      <c r="D160" s="4"/>
      <c r="E160" s="41"/>
      <c r="F160" s="38">
        <f>IF(E160="resumo",0.2,IF(E160="resumo estendido",0.4,IF(E160="trabalho completo",0.5,IF(E160="capítulo de livro",0.5,0))))</f>
        <v>0</v>
      </c>
    </row>
    <row r="161" spans="1:6" ht="15.75" thickBot="1" x14ac:dyDescent="0.3">
      <c r="A161" s="22"/>
    </row>
    <row r="162" spans="1:6" ht="15.75" thickBot="1" x14ac:dyDescent="0.3">
      <c r="A162" s="33">
        <v>7</v>
      </c>
      <c r="B162" s="23" t="s">
        <v>31</v>
      </c>
      <c r="C162" s="7"/>
      <c r="D162" s="34" t="s">
        <v>33</v>
      </c>
      <c r="E162" s="35" t="s">
        <v>34</v>
      </c>
      <c r="F162" s="36" t="s">
        <v>13</v>
      </c>
    </row>
    <row r="163" spans="1:6" ht="15.75" thickBot="1" x14ac:dyDescent="0.3">
      <c r="A163" s="33"/>
      <c r="B163" s="37" t="s">
        <v>39</v>
      </c>
      <c r="C163" s="6"/>
      <c r="D163" s="4"/>
      <c r="E163" s="41"/>
      <c r="F163" s="38">
        <f>IF(E163="resumo",0.2,IF(E163="resumo estendido",0.4,IF(E163="trabalho completo",0.5,IF(E163="capítulo de livro",0.5,0))))</f>
        <v>0</v>
      </c>
    </row>
    <row r="164" spans="1:6" ht="15.75" thickBot="1" x14ac:dyDescent="0.3">
      <c r="A164" s="22"/>
    </row>
    <row r="165" spans="1:6" ht="15.75" thickBot="1" x14ac:dyDescent="0.3">
      <c r="A165" s="22">
        <v>8</v>
      </c>
      <c r="B165" s="23" t="s">
        <v>31</v>
      </c>
      <c r="C165" s="7"/>
      <c r="D165" s="34" t="s">
        <v>33</v>
      </c>
      <c r="E165" s="35" t="s">
        <v>34</v>
      </c>
      <c r="F165" s="36" t="s">
        <v>13</v>
      </c>
    </row>
    <row r="166" spans="1:6" ht="15.75" thickBot="1" x14ac:dyDescent="0.3">
      <c r="A166" s="22"/>
      <c r="B166" s="37" t="s">
        <v>39</v>
      </c>
      <c r="C166" s="6"/>
      <c r="D166" s="4"/>
      <c r="E166" s="41"/>
      <c r="F166" s="38">
        <f>IF(E166="resumo",0.2,IF(E166="resumo estendido",0.4,IF(E166="trabalho completo",0.5,IF(E166="capítulo de livro",0.5,0))))</f>
        <v>0</v>
      </c>
    </row>
    <row r="167" spans="1:6" ht="15.75" thickBot="1" x14ac:dyDescent="0.3">
      <c r="A167" s="22"/>
    </row>
    <row r="168" spans="1:6" ht="15.75" thickBot="1" x14ac:dyDescent="0.3">
      <c r="A168" s="33">
        <v>9</v>
      </c>
      <c r="B168" s="23" t="s">
        <v>31</v>
      </c>
      <c r="C168" s="7"/>
      <c r="D168" s="34" t="s">
        <v>33</v>
      </c>
      <c r="E168" s="35" t="s">
        <v>34</v>
      </c>
      <c r="F168" s="36" t="s">
        <v>13</v>
      </c>
    </row>
    <row r="169" spans="1:6" ht="15.75" thickBot="1" x14ac:dyDescent="0.3">
      <c r="A169" s="33"/>
      <c r="B169" s="37" t="s">
        <v>39</v>
      </c>
      <c r="C169" s="6"/>
      <c r="D169" s="4"/>
      <c r="E169" s="41"/>
      <c r="F169" s="38">
        <f>IF(E169="resumo",0.2,IF(E169="resumo estendido",0.4,IF(E169="trabalho completo",0.5,IF(E169="capítulo de livro",0.5,0))))</f>
        <v>0</v>
      </c>
    </row>
    <row r="170" spans="1:6" ht="15.75" thickBot="1" x14ac:dyDescent="0.3">
      <c r="A170" s="22"/>
    </row>
    <row r="171" spans="1:6" ht="15.75" thickBot="1" x14ac:dyDescent="0.3">
      <c r="A171" s="22">
        <v>10</v>
      </c>
      <c r="B171" s="23" t="s">
        <v>31</v>
      </c>
      <c r="C171" s="7"/>
      <c r="D171" s="34" t="s">
        <v>33</v>
      </c>
      <c r="E171" s="35" t="s">
        <v>34</v>
      </c>
      <c r="F171" s="36" t="s">
        <v>13</v>
      </c>
    </row>
    <row r="172" spans="1:6" ht="15.75" thickBot="1" x14ac:dyDescent="0.3">
      <c r="A172" s="22"/>
      <c r="B172" s="37" t="s">
        <v>39</v>
      </c>
      <c r="C172" s="6"/>
      <c r="D172" s="4"/>
      <c r="E172" s="41"/>
      <c r="F172" s="38">
        <f>IF(E172="resumo",0.2,IF(E172="resumo estendido",0.4,IF(E172="trabalho completo",0.5,IF(E172="capítulo de livro",0.5,0))))</f>
        <v>0</v>
      </c>
    </row>
    <row r="173" spans="1:6" ht="15.75" thickBot="1" x14ac:dyDescent="0.3">
      <c r="A173" s="22"/>
    </row>
    <row r="174" spans="1:6" ht="15.75" thickBot="1" x14ac:dyDescent="0.3">
      <c r="A174" s="33">
        <v>11</v>
      </c>
      <c r="B174" s="23" t="s">
        <v>31</v>
      </c>
      <c r="C174" s="7"/>
      <c r="D174" s="34" t="s">
        <v>33</v>
      </c>
      <c r="E174" s="35" t="s">
        <v>34</v>
      </c>
      <c r="F174" s="36" t="s">
        <v>13</v>
      </c>
    </row>
    <row r="175" spans="1:6" ht="15.75" thickBot="1" x14ac:dyDescent="0.3">
      <c r="A175" s="33"/>
      <c r="B175" s="37" t="s">
        <v>39</v>
      </c>
      <c r="C175" s="6"/>
      <c r="D175" s="4"/>
      <c r="E175" s="41"/>
      <c r="F175" s="38">
        <f>IF(E175="resumo",0.2,IF(E175="resumo estendido",0.4,IF(E175="trabalho completo",0.5,IF(E175="capítulo de livro",0.5,0))))</f>
        <v>0</v>
      </c>
    </row>
    <row r="176" spans="1:6" ht="15.75" customHeight="1" thickBot="1" x14ac:dyDescent="0.3">
      <c r="A176" s="22"/>
    </row>
    <row r="177" spans="1:6" ht="15.75" thickBot="1" x14ac:dyDescent="0.3">
      <c r="A177" s="22">
        <v>12</v>
      </c>
      <c r="B177" s="23" t="s">
        <v>31</v>
      </c>
      <c r="C177" s="7"/>
      <c r="D177" s="34" t="s">
        <v>33</v>
      </c>
      <c r="E177" s="35" t="s">
        <v>34</v>
      </c>
      <c r="F177" s="36" t="s">
        <v>13</v>
      </c>
    </row>
    <row r="178" spans="1:6" ht="15.75" thickBot="1" x14ac:dyDescent="0.3">
      <c r="A178" s="22"/>
      <c r="B178" s="37" t="s">
        <v>39</v>
      </c>
      <c r="C178" s="6"/>
      <c r="D178" s="4"/>
      <c r="E178" s="41"/>
      <c r="F178" s="38">
        <f>IF(E178="resumo",0.2,IF(E178="resumo estendido",0.4,IF(E178="trabalho completo",0.5,IF(E178="capítulo de livro",0.5,0))))</f>
        <v>0</v>
      </c>
    </row>
    <row r="179" spans="1:6" ht="15.75" thickBot="1" x14ac:dyDescent="0.3">
      <c r="A179" s="22"/>
    </row>
    <row r="180" spans="1:6" ht="15.75" thickBot="1" x14ac:dyDescent="0.3">
      <c r="A180" s="33">
        <v>13</v>
      </c>
      <c r="B180" s="23" t="s">
        <v>31</v>
      </c>
      <c r="C180" s="7"/>
      <c r="D180" s="34" t="s">
        <v>33</v>
      </c>
      <c r="E180" s="35" t="s">
        <v>34</v>
      </c>
      <c r="F180" s="36" t="s">
        <v>13</v>
      </c>
    </row>
    <row r="181" spans="1:6" ht="15.75" thickBot="1" x14ac:dyDescent="0.3">
      <c r="A181" s="33"/>
      <c r="B181" s="37" t="s">
        <v>39</v>
      </c>
      <c r="C181" s="6"/>
      <c r="D181" s="4"/>
      <c r="E181" s="41"/>
      <c r="F181" s="38">
        <f>IF(E181="resumo",0.2,IF(E181="resumo estendido",0.4,IF(E181="trabalho completo",0.5,IF(E181="capítulo de livro",0.5,0))))</f>
        <v>0</v>
      </c>
    </row>
    <row r="182" spans="1:6" ht="15.75" thickBot="1" x14ac:dyDescent="0.3">
      <c r="A182" s="22"/>
    </row>
    <row r="183" spans="1:6" ht="15.75" thickBot="1" x14ac:dyDescent="0.3">
      <c r="A183" s="22">
        <v>14</v>
      </c>
      <c r="B183" s="23" t="s">
        <v>31</v>
      </c>
      <c r="C183" s="7"/>
      <c r="D183" s="34" t="s">
        <v>33</v>
      </c>
      <c r="E183" s="35" t="s">
        <v>34</v>
      </c>
      <c r="F183" s="36" t="s">
        <v>13</v>
      </c>
    </row>
    <row r="184" spans="1:6" ht="15.75" thickBot="1" x14ac:dyDescent="0.3">
      <c r="A184" s="22"/>
      <c r="B184" s="37" t="s">
        <v>39</v>
      </c>
      <c r="C184" s="6"/>
      <c r="D184" s="4"/>
      <c r="E184" s="41"/>
      <c r="F184" s="38">
        <f>IF(E184="resumo",0.2,IF(E184="resumo estendido",0.4,IF(E184="trabalho completo",0.5,IF(E184="capítulo de livro",0.5,0))))</f>
        <v>0</v>
      </c>
    </row>
    <row r="185" spans="1:6" ht="15.75" customHeight="1" thickBot="1" x14ac:dyDescent="0.3"/>
    <row r="186" spans="1:6" ht="15.75" thickBot="1" x14ac:dyDescent="0.3">
      <c r="A186" s="22">
        <v>15</v>
      </c>
      <c r="B186" s="23" t="s">
        <v>31</v>
      </c>
      <c r="C186" s="7"/>
      <c r="D186" s="34" t="s">
        <v>33</v>
      </c>
      <c r="E186" s="35" t="s">
        <v>34</v>
      </c>
      <c r="F186" s="36" t="s">
        <v>13</v>
      </c>
    </row>
    <row r="187" spans="1:6" ht="15.75" thickBot="1" x14ac:dyDescent="0.3">
      <c r="A187" s="22"/>
      <c r="B187" s="37" t="s">
        <v>39</v>
      </c>
      <c r="C187" s="6"/>
      <c r="D187" s="4"/>
      <c r="E187" s="41"/>
      <c r="F187" s="38">
        <f>IF(E187="resumo",0.2,IF(E187="resumo estendido",0.4,IF(E187="trabalho completo",0.5,IF(E187="capítulo de livro",0.5,0))))</f>
        <v>0</v>
      </c>
    </row>
    <row r="190" spans="1:6" x14ac:dyDescent="0.25">
      <c r="C190" s="72" t="s">
        <v>52</v>
      </c>
      <c r="D190" s="72"/>
      <c r="E190" s="72"/>
      <c r="F190" s="72"/>
    </row>
    <row r="191" spans="1:6" x14ac:dyDescent="0.25">
      <c r="C191" s="73" t="s">
        <v>41</v>
      </c>
      <c r="D191" s="73"/>
      <c r="E191" s="73"/>
      <c r="F191" s="73"/>
    </row>
    <row r="192" spans="1:6" x14ac:dyDescent="0.25">
      <c r="C192" s="73" t="s">
        <v>42</v>
      </c>
      <c r="D192" s="73"/>
      <c r="E192" s="73"/>
      <c r="F192" s="73"/>
    </row>
    <row r="193" spans="1:6" x14ac:dyDescent="0.25">
      <c r="C193" s="73" t="s">
        <v>44</v>
      </c>
      <c r="D193" s="73"/>
      <c r="E193" s="73"/>
      <c r="F193" s="73"/>
    </row>
    <row r="194" spans="1:6" x14ac:dyDescent="0.25">
      <c r="C194" s="73" t="s">
        <v>45</v>
      </c>
      <c r="D194" s="73"/>
      <c r="E194" s="73"/>
      <c r="F194" s="73"/>
    </row>
    <row r="195" spans="1:6" x14ac:dyDescent="0.25">
      <c r="C195" s="75" t="s">
        <v>46</v>
      </c>
      <c r="D195" s="75"/>
      <c r="E195" s="75"/>
      <c r="F195" s="75"/>
    </row>
    <row r="196" spans="1:6" x14ac:dyDescent="0.25">
      <c r="C196" s="39" t="s">
        <v>43</v>
      </c>
    </row>
    <row r="197" spans="1:6" x14ac:dyDescent="0.25">
      <c r="C197" s="39" t="s">
        <v>47</v>
      </c>
    </row>
    <row r="198" spans="1:6" x14ac:dyDescent="0.25">
      <c r="C198" s="40" t="s">
        <v>48</v>
      </c>
    </row>
    <row r="199" spans="1:6" x14ac:dyDescent="0.25">
      <c r="C199" s="74" t="s">
        <v>49</v>
      </c>
      <c r="D199" s="74"/>
      <c r="E199" s="74"/>
      <c r="F199" s="74"/>
    </row>
    <row r="200" spans="1:6" ht="15.75" thickBot="1" x14ac:dyDescent="0.3"/>
    <row r="201" spans="1:6" ht="15.75" thickBot="1" x14ac:dyDescent="0.3">
      <c r="A201" s="33">
        <v>1</v>
      </c>
      <c r="B201" s="23" t="s">
        <v>50</v>
      </c>
      <c r="C201" s="7"/>
      <c r="D201" s="34" t="s">
        <v>33</v>
      </c>
      <c r="E201" s="35" t="s">
        <v>34</v>
      </c>
      <c r="F201" s="36" t="s">
        <v>13</v>
      </c>
    </row>
    <row r="202" spans="1:6" ht="15.75" thickBot="1" x14ac:dyDescent="0.3">
      <c r="A202" s="33"/>
      <c r="B202" s="37" t="s">
        <v>51</v>
      </c>
      <c r="C202" s="6"/>
      <c r="D202" s="4"/>
      <c r="E202" s="41"/>
      <c r="F202" s="38">
        <f>IF(E202="A1",4,IF(E202="A2",3.4,IF(E202="B1",2.8,IF(E202="B2",2,IF(E202="B3",1.2,IF(E202="B4",0.8,IF(E202="B5",0.4,IF(E202="C",0.2,0))))))))</f>
        <v>0</v>
      </c>
    </row>
    <row r="203" spans="1:6" ht="15.75" thickBot="1" x14ac:dyDescent="0.3">
      <c r="A203" s="22"/>
    </row>
    <row r="204" spans="1:6" ht="15.75" thickBot="1" x14ac:dyDescent="0.3">
      <c r="A204" s="22">
        <v>2</v>
      </c>
      <c r="B204" s="23" t="s">
        <v>50</v>
      </c>
      <c r="C204" s="7"/>
      <c r="D204" s="34" t="s">
        <v>33</v>
      </c>
      <c r="E204" s="35" t="s">
        <v>34</v>
      </c>
      <c r="F204" s="36" t="s">
        <v>13</v>
      </c>
    </row>
    <row r="205" spans="1:6" ht="15.75" thickBot="1" x14ac:dyDescent="0.3">
      <c r="A205" s="22"/>
      <c r="B205" s="37" t="s">
        <v>51</v>
      </c>
      <c r="C205" s="6"/>
      <c r="D205" s="4"/>
      <c r="E205" s="41"/>
      <c r="F205" s="38">
        <f>IF(E205="A1",4,IF(E205="A2",3.4,IF(E205="B1",2.8,IF(E205="B2",2,IF(E205="B3",1.2,IF(E205="B4",0.8,IF(E205="B5",0.4,IF(E205="C",0.2,0))))))))</f>
        <v>0</v>
      </c>
    </row>
    <row r="206" spans="1:6" ht="15.75" thickBot="1" x14ac:dyDescent="0.3">
      <c r="A206" s="22"/>
    </row>
    <row r="207" spans="1:6" ht="15.75" thickBot="1" x14ac:dyDescent="0.3">
      <c r="A207" s="33">
        <v>3</v>
      </c>
      <c r="B207" s="23" t="s">
        <v>50</v>
      </c>
      <c r="C207" s="7"/>
      <c r="D207" s="34" t="s">
        <v>33</v>
      </c>
      <c r="E207" s="35" t="s">
        <v>34</v>
      </c>
      <c r="F207" s="36" t="s">
        <v>13</v>
      </c>
    </row>
    <row r="208" spans="1:6" ht="15.75" thickBot="1" x14ac:dyDescent="0.3">
      <c r="A208" s="33"/>
      <c r="B208" s="37" t="s">
        <v>51</v>
      </c>
      <c r="C208" s="6"/>
      <c r="D208" s="4"/>
      <c r="E208" s="41"/>
      <c r="F208" s="38">
        <f>IF(E208="A1",4,IF(E208="A2",3.4,IF(E208="B1",2.8,IF(E208="B2",2,IF(E208="B3",1.2,IF(E208="B4",0.8,IF(E208="B5",0.4,IF(E208="C",0.2,0))))))))</f>
        <v>0</v>
      </c>
    </row>
    <row r="209" spans="1:6" ht="15.75" thickBot="1" x14ac:dyDescent="0.3">
      <c r="A209" s="22"/>
    </row>
    <row r="210" spans="1:6" ht="15.75" thickBot="1" x14ac:dyDescent="0.3">
      <c r="A210" s="22">
        <v>4</v>
      </c>
      <c r="B210" s="23" t="s">
        <v>50</v>
      </c>
      <c r="C210" s="7"/>
      <c r="D210" s="34" t="s">
        <v>33</v>
      </c>
      <c r="E210" s="35" t="s">
        <v>34</v>
      </c>
      <c r="F210" s="36" t="s">
        <v>13</v>
      </c>
    </row>
    <row r="211" spans="1:6" ht="15.75" thickBot="1" x14ac:dyDescent="0.3">
      <c r="A211" s="22"/>
      <c r="B211" s="37" t="s">
        <v>51</v>
      </c>
      <c r="C211" s="6"/>
      <c r="D211" s="4"/>
      <c r="E211" s="41"/>
      <c r="F211" s="38">
        <f>IF(E211="A1",4,IF(E211="A2",3.4,IF(E211="B1",2.8,IF(E211="B2",2,IF(E211="B3",1.2,IF(E211="B4",0.8,IF(E211="B5",0.4,IF(E211="C",0.2,0))))))))</f>
        <v>0</v>
      </c>
    </row>
    <row r="212" spans="1:6" ht="15.75" thickBot="1" x14ac:dyDescent="0.3">
      <c r="A212" s="22"/>
    </row>
    <row r="213" spans="1:6" ht="15.75" thickBot="1" x14ac:dyDescent="0.3">
      <c r="A213" s="33">
        <v>5</v>
      </c>
      <c r="B213" s="23" t="s">
        <v>50</v>
      </c>
      <c r="C213" s="7"/>
      <c r="D213" s="34" t="s">
        <v>33</v>
      </c>
      <c r="E213" s="35" t="s">
        <v>34</v>
      </c>
      <c r="F213" s="36" t="s">
        <v>13</v>
      </c>
    </row>
    <row r="214" spans="1:6" ht="15.75" thickBot="1" x14ac:dyDescent="0.3">
      <c r="A214" s="33"/>
      <c r="B214" s="37" t="s">
        <v>51</v>
      </c>
      <c r="C214" s="6"/>
      <c r="D214" s="4"/>
      <c r="E214" s="41"/>
      <c r="F214" s="38">
        <f>IF(E214="A1",4,IF(E214="A2",3.4,IF(E214="B1",2.8,IF(E214="B2",2,IF(E214="B3",1.2,IF(E214="B4",0.8,IF(E214="B5",0.4,IF(E214="C",0.2,0))))))))</f>
        <v>0</v>
      </c>
    </row>
    <row r="215" spans="1:6" ht="15.75" thickBot="1" x14ac:dyDescent="0.3">
      <c r="A215" s="22"/>
    </row>
    <row r="216" spans="1:6" ht="15.75" thickBot="1" x14ac:dyDescent="0.3">
      <c r="A216" s="22">
        <v>6</v>
      </c>
      <c r="B216" s="23" t="s">
        <v>50</v>
      </c>
      <c r="C216" s="7"/>
      <c r="D216" s="34" t="s">
        <v>33</v>
      </c>
      <c r="E216" s="35" t="s">
        <v>34</v>
      </c>
      <c r="F216" s="36" t="s">
        <v>13</v>
      </c>
    </row>
    <row r="217" spans="1:6" ht="15.75" thickBot="1" x14ac:dyDescent="0.3">
      <c r="A217" s="22"/>
      <c r="B217" s="37" t="s">
        <v>51</v>
      </c>
      <c r="C217" s="6"/>
      <c r="D217" s="4"/>
      <c r="E217" s="41"/>
      <c r="F217" s="38">
        <f>IF(E217="A1",4,IF(E217="A2",3.4,IF(E217="B1",2.8,IF(E217="B2",2,IF(E217="B3",1.2,IF(E217="B4",0.8,IF(E217="B5",0.4,IF(E217="C",0.2,0))))))))</f>
        <v>0</v>
      </c>
    </row>
    <row r="218" spans="1:6" ht="15.75" thickBot="1" x14ac:dyDescent="0.3">
      <c r="A218" s="22"/>
    </row>
    <row r="219" spans="1:6" ht="15.75" thickBot="1" x14ac:dyDescent="0.3">
      <c r="A219" s="33">
        <v>7</v>
      </c>
      <c r="B219" s="23" t="s">
        <v>50</v>
      </c>
      <c r="C219" s="7"/>
      <c r="D219" s="34" t="s">
        <v>33</v>
      </c>
      <c r="E219" s="35" t="s">
        <v>34</v>
      </c>
      <c r="F219" s="36" t="s">
        <v>13</v>
      </c>
    </row>
    <row r="220" spans="1:6" ht="15.75" thickBot="1" x14ac:dyDescent="0.3">
      <c r="A220" s="33"/>
      <c r="B220" s="37" t="s">
        <v>51</v>
      </c>
      <c r="C220" s="6"/>
      <c r="D220" s="4"/>
      <c r="E220" s="41"/>
      <c r="F220" s="38">
        <f>IF(E220="A1",4,IF(E220="A2",3.4,IF(E220="B1",2.8,IF(E220="B2",2,IF(E220="B3",1.2,IF(E220="B4",0.8,IF(E220="B5",0.4,IF(E220="C",0.2,0))))))))</f>
        <v>0</v>
      </c>
    </row>
    <row r="221" spans="1:6" ht="15.75" thickBot="1" x14ac:dyDescent="0.3">
      <c r="A221" s="22"/>
    </row>
    <row r="222" spans="1:6" ht="15.75" thickBot="1" x14ac:dyDescent="0.3">
      <c r="A222" s="22">
        <v>8</v>
      </c>
      <c r="B222" s="23" t="s">
        <v>50</v>
      </c>
      <c r="C222" s="7"/>
      <c r="D222" s="34" t="s">
        <v>33</v>
      </c>
      <c r="E222" s="35" t="s">
        <v>34</v>
      </c>
      <c r="F222" s="36" t="s">
        <v>13</v>
      </c>
    </row>
    <row r="223" spans="1:6" ht="15.75" thickBot="1" x14ac:dyDescent="0.3">
      <c r="A223" s="22"/>
      <c r="B223" s="37" t="s">
        <v>51</v>
      </c>
      <c r="C223" s="6"/>
      <c r="D223" s="4"/>
      <c r="E223" s="41"/>
      <c r="F223" s="38">
        <f>IF(E223="A1",4,IF(E223="A2",3.4,IF(E223="B1",2.8,IF(E223="B2",2,IF(E223="B3",1.2,IF(E223="B4",0.8,IF(E223="B5",0.4,IF(E223="C",0.2,0))))))))</f>
        <v>0</v>
      </c>
    </row>
    <row r="224" spans="1:6" ht="15.75" thickBot="1" x14ac:dyDescent="0.3">
      <c r="A224" s="22"/>
    </row>
    <row r="225" spans="1:6" ht="15.75" thickBot="1" x14ac:dyDescent="0.3">
      <c r="A225" s="33">
        <v>9</v>
      </c>
      <c r="B225" s="23" t="s">
        <v>50</v>
      </c>
      <c r="C225" s="7"/>
      <c r="D225" s="34" t="s">
        <v>33</v>
      </c>
      <c r="E225" s="35" t="s">
        <v>34</v>
      </c>
      <c r="F225" s="36" t="s">
        <v>13</v>
      </c>
    </row>
    <row r="226" spans="1:6" ht="15.75" thickBot="1" x14ac:dyDescent="0.3">
      <c r="A226" s="33"/>
      <c r="B226" s="37" t="s">
        <v>51</v>
      </c>
      <c r="C226" s="6"/>
      <c r="D226" s="4"/>
      <c r="E226" s="41"/>
      <c r="F226" s="38">
        <f>IF(E226="A1",4,IF(E226="A2",3.4,IF(E226="B1",2.8,IF(E226="B2",2,IF(E226="B3",1.2,IF(E226="B4",0.8,IF(E226="B5",0.4,IF(E226="C",0.2,0))))))))</f>
        <v>0</v>
      </c>
    </row>
    <row r="227" spans="1:6" ht="15.75" thickBot="1" x14ac:dyDescent="0.3">
      <c r="A227" s="22"/>
    </row>
    <row r="228" spans="1:6" ht="15.75" thickBot="1" x14ac:dyDescent="0.3">
      <c r="A228" s="22">
        <v>10</v>
      </c>
      <c r="B228" s="23" t="s">
        <v>50</v>
      </c>
      <c r="C228" s="7"/>
      <c r="D228" s="34" t="s">
        <v>33</v>
      </c>
      <c r="E228" s="35" t="s">
        <v>34</v>
      </c>
      <c r="F228" s="36" t="s">
        <v>13</v>
      </c>
    </row>
    <row r="229" spans="1:6" ht="15.75" thickBot="1" x14ac:dyDescent="0.3">
      <c r="A229" s="22"/>
      <c r="B229" s="37" t="s">
        <v>51</v>
      </c>
      <c r="C229" s="6"/>
      <c r="D229" s="4"/>
      <c r="E229" s="41"/>
      <c r="F229" s="38">
        <f>IF(E229="A1",4,IF(E229="A2",3.4,IF(E229="B1",2.8,IF(E229="B2",2,IF(E229="B3",1.2,IF(E229="B4",0.8,IF(E229="B5",0.4,IF(E229="C",0.2,0))))))))</f>
        <v>0</v>
      </c>
    </row>
    <row r="232" spans="1:6" x14ac:dyDescent="0.25">
      <c r="C232" s="72" t="s">
        <v>55</v>
      </c>
      <c r="D232" s="72"/>
      <c r="E232" s="72"/>
      <c r="F232" s="72"/>
    </row>
    <row r="233" spans="1:6" x14ac:dyDescent="0.25">
      <c r="C233" s="73" t="s">
        <v>53</v>
      </c>
      <c r="D233" s="73"/>
      <c r="E233" s="73"/>
      <c r="F233" s="73"/>
    </row>
    <row r="234" spans="1:6" ht="15.75" thickBot="1" x14ac:dyDescent="0.3"/>
    <row r="235" spans="1:6" ht="15.75" thickBot="1" x14ac:dyDescent="0.3">
      <c r="A235" s="33">
        <v>1</v>
      </c>
      <c r="B235" s="50" t="s">
        <v>54</v>
      </c>
      <c r="C235" s="64"/>
      <c r="D235" s="34" t="s">
        <v>33</v>
      </c>
      <c r="E235" s="35" t="s">
        <v>34</v>
      </c>
      <c r="F235" s="36" t="s">
        <v>13</v>
      </c>
    </row>
    <row r="236" spans="1:6" ht="15.75" thickBot="1" x14ac:dyDescent="0.3">
      <c r="A236" s="33"/>
      <c r="B236" s="52"/>
      <c r="C236" s="65"/>
      <c r="D236" s="4"/>
      <c r="E236" s="41"/>
      <c r="F236" s="38">
        <f>IF(E236="patente",1,0)</f>
        <v>0</v>
      </c>
    </row>
    <row r="237" spans="1:6" ht="15.75" thickBot="1" x14ac:dyDescent="0.3">
      <c r="A237" s="22"/>
    </row>
    <row r="238" spans="1:6" ht="15.75" thickBot="1" x14ac:dyDescent="0.3">
      <c r="A238" s="22">
        <v>2</v>
      </c>
      <c r="B238" s="50" t="s">
        <v>54</v>
      </c>
      <c r="C238" s="64"/>
      <c r="D238" s="34" t="s">
        <v>33</v>
      </c>
      <c r="E238" s="35" t="s">
        <v>34</v>
      </c>
      <c r="F238" s="36" t="s">
        <v>13</v>
      </c>
    </row>
    <row r="239" spans="1:6" ht="15.75" thickBot="1" x14ac:dyDescent="0.3">
      <c r="A239" s="22"/>
      <c r="B239" s="52"/>
      <c r="C239" s="65"/>
      <c r="D239" s="4"/>
      <c r="E239" s="41"/>
      <c r="F239" s="38">
        <f>IF(E239="patente",1,0)</f>
        <v>0</v>
      </c>
    </row>
    <row r="242" spans="1:6" x14ac:dyDescent="0.25">
      <c r="C242" s="72" t="s">
        <v>56</v>
      </c>
      <c r="D242" s="72"/>
      <c r="E242" s="72"/>
      <c r="F242" s="72"/>
    </row>
    <row r="243" spans="1:6" x14ac:dyDescent="0.25">
      <c r="C243" s="73" t="s">
        <v>87</v>
      </c>
      <c r="D243" s="73"/>
      <c r="E243" s="73"/>
      <c r="F243" s="73"/>
    </row>
    <row r="244" spans="1:6" x14ac:dyDescent="0.25">
      <c r="C244" s="73" t="s">
        <v>57</v>
      </c>
      <c r="D244" s="73"/>
      <c r="E244" s="73"/>
      <c r="F244" s="73"/>
    </row>
    <row r="245" spans="1:6" x14ac:dyDescent="0.25">
      <c r="C245" s="73" t="s">
        <v>58</v>
      </c>
      <c r="D245" s="73"/>
      <c r="E245" s="73"/>
      <c r="F245" s="73"/>
    </row>
    <row r="246" spans="1:6" ht="15.75" thickBot="1" x14ac:dyDescent="0.3"/>
    <row r="247" spans="1:6" ht="15.75" thickBot="1" x14ac:dyDescent="0.3">
      <c r="A247" s="33">
        <v>1</v>
      </c>
      <c r="B247" s="23" t="s">
        <v>59</v>
      </c>
      <c r="C247" s="7"/>
      <c r="D247" s="34" t="s">
        <v>11</v>
      </c>
      <c r="E247" s="27" t="s">
        <v>12</v>
      </c>
      <c r="F247" s="36" t="s">
        <v>13</v>
      </c>
    </row>
    <row r="248" spans="1:6" ht="15.75" thickBot="1" x14ac:dyDescent="0.3">
      <c r="B248" s="37" t="s">
        <v>60</v>
      </c>
      <c r="C248" s="8"/>
      <c r="D248" s="4"/>
      <c r="E248" s="4"/>
      <c r="F248" s="59">
        <f>IF(D250="durante Graduação",(E248-D248)/30*0.1,IF(D250="durante Mestrado",(E248-D248)/30*0.2,0))</f>
        <v>0</v>
      </c>
    </row>
    <row r="249" spans="1:6" ht="15.75" thickBot="1" x14ac:dyDescent="0.3">
      <c r="B249" s="62" t="s">
        <v>61</v>
      </c>
      <c r="C249" s="64"/>
      <c r="D249" s="66" t="s">
        <v>34</v>
      </c>
      <c r="E249" s="67"/>
      <c r="F249" s="60"/>
    </row>
    <row r="250" spans="1:6" ht="15.75" thickBot="1" x14ac:dyDescent="0.3">
      <c r="B250" s="63"/>
      <c r="C250" s="65"/>
      <c r="D250" s="68"/>
      <c r="E250" s="69"/>
      <c r="F250" s="61"/>
    </row>
    <row r="251" spans="1:6" ht="15.75" thickBot="1" x14ac:dyDescent="0.3"/>
    <row r="252" spans="1:6" ht="15.75" thickBot="1" x14ac:dyDescent="0.3">
      <c r="A252" s="33">
        <v>2</v>
      </c>
      <c r="B252" s="23" t="s">
        <v>59</v>
      </c>
      <c r="C252" s="7"/>
      <c r="D252" s="34" t="s">
        <v>11</v>
      </c>
      <c r="E252" s="27" t="s">
        <v>12</v>
      </c>
      <c r="F252" s="36" t="s">
        <v>13</v>
      </c>
    </row>
    <row r="253" spans="1:6" ht="15.75" thickBot="1" x14ac:dyDescent="0.3">
      <c r="B253" s="37" t="s">
        <v>60</v>
      </c>
      <c r="C253" s="8"/>
      <c r="D253" s="4"/>
      <c r="E253" s="4"/>
      <c r="F253" s="59">
        <f>IF(D255="durante Graduação",(E253-D253)/30*0.1,IF(D255="durante Mestrado",(E253-D253)/30*0.2,0))</f>
        <v>0</v>
      </c>
    </row>
    <row r="254" spans="1:6" ht="15.75" thickBot="1" x14ac:dyDescent="0.3">
      <c r="B254" s="62" t="s">
        <v>61</v>
      </c>
      <c r="C254" s="64"/>
      <c r="D254" s="66" t="s">
        <v>34</v>
      </c>
      <c r="E254" s="67"/>
      <c r="F254" s="60"/>
    </row>
    <row r="255" spans="1:6" ht="15.75" thickBot="1" x14ac:dyDescent="0.3">
      <c r="B255" s="63"/>
      <c r="C255" s="65"/>
      <c r="D255" s="68"/>
      <c r="E255" s="69"/>
      <c r="F255" s="61"/>
    </row>
  </sheetData>
  <sheetProtection algorithmName="SHA-512" hashValue="hHysUgYPRFkf41tRg/L2ImTDX+qb83ITSmxqQ8PdbQXRKOOjPGswgXweqlJZW8v6dOsK46JBCk3xKKsCj/KKYg==" saltValue="N8HYAy7QaF01jRy0BK+6DA==" spinCount="100000" sheet="1" objects="1" scenarios="1"/>
  <mergeCells count="97">
    <mergeCell ref="D2:H2"/>
    <mergeCell ref="I2:J3"/>
    <mergeCell ref="I4:J5"/>
    <mergeCell ref="D4:E4"/>
    <mergeCell ref="D6:E6"/>
    <mergeCell ref="C9:F9"/>
    <mergeCell ref="C10:F10"/>
    <mergeCell ref="C11:F11"/>
    <mergeCell ref="C90:F90"/>
    <mergeCell ref="C86:F86"/>
    <mergeCell ref="C87:F87"/>
    <mergeCell ref="C89:F89"/>
    <mergeCell ref="C28:F28"/>
    <mergeCell ref="C29:F29"/>
    <mergeCell ref="C60:F60"/>
    <mergeCell ref="C61:F61"/>
    <mergeCell ref="C67:F67"/>
    <mergeCell ref="C68:F68"/>
    <mergeCell ref="C76:F76"/>
    <mergeCell ref="C77:F77"/>
    <mergeCell ref="C85:F85"/>
    <mergeCell ref="C88:F88"/>
    <mergeCell ref="C194:F194"/>
    <mergeCell ref="C195:F195"/>
    <mergeCell ref="C138:F138"/>
    <mergeCell ref="C139:F139"/>
    <mergeCell ref="C140:F140"/>
    <mergeCell ref="C141:F141"/>
    <mergeCell ref="C142:F142"/>
    <mergeCell ref="C244:F244"/>
    <mergeCell ref="C245:F245"/>
    <mergeCell ref="B249:B250"/>
    <mergeCell ref="C249:C250"/>
    <mergeCell ref="D249:E249"/>
    <mergeCell ref="D250:E250"/>
    <mergeCell ref="F248:F250"/>
    <mergeCell ref="C5:C6"/>
    <mergeCell ref="B13:B15"/>
    <mergeCell ref="C13:C15"/>
    <mergeCell ref="C242:F242"/>
    <mergeCell ref="C243:F243"/>
    <mergeCell ref="C199:F199"/>
    <mergeCell ref="C232:F232"/>
    <mergeCell ref="C233:F233"/>
    <mergeCell ref="B235:B236"/>
    <mergeCell ref="C235:C236"/>
    <mergeCell ref="B238:B239"/>
    <mergeCell ref="C238:C239"/>
    <mergeCell ref="C190:F190"/>
    <mergeCell ref="C191:F191"/>
    <mergeCell ref="C192:F192"/>
    <mergeCell ref="C193:F193"/>
    <mergeCell ref="F253:F255"/>
    <mergeCell ref="B254:B255"/>
    <mergeCell ref="C254:C255"/>
    <mergeCell ref="D254:E254"/>
    <mergeCell ref="D255:E255"/>
    <mergeCell ref="F13:F15"/>
    <mergeCell ref="F18:F20"/>
    <mergeCell ref="F23:F25"/>
    <mergeCell ref="B31:B33"/>
    <mergeCell ref="C31:C33"/>
    <mergeCell ref="F31:F33"/>
    <mergeCell ref="B18:B20"/>
    <mergeCell ref="C18:C20"/>
    <mergeCell ref="B23:B25"/>
    <mergeCell ref="C23:C25"/>
    <mergeCell ref="B36:B38"/>
    <mergeCell ref="C36:C38"/>
    <mergeCell ref="F36:F38"/>
    <mergeCell ref="B41:B43"/>
    <mergeCell ref="C41:C43"/>
    <mergeCell ref="F41:F43"/>
    <mergeCell ref="B56:B58"/>
    <mergeCell ref="C56:C58"/>
    <mergeCell ref="F56:F58"/>
    <mergeCell ref="I9:L9"/>
    <mergeCell ref="I11:L11"/>
    <mergeCell ref="I13:L13"/>
    <mergeCell ref="I14:L14"/>
    <mergeCell ref="I15:L15"/>
    <mergeCell ref="I16:L16"/>
    <mergeCell ref="I17:L17"/>
    <mergeCell ref="B46:B48"/>
    <mergeCell ref="C46:C48"/>
    <mergeCell ref="F46:F48"/>
    <mergeCell ref="B51:B53"/>
    <mergeCell ref="C51:C53"/>
    <mergeCell ref="F51:F53"/>
    <mergeCell ref="I28:L28"/>
    <mergeCell ref="I7:L7"/>
    <mergeCell ref="I18:L18"/>
    <mergeCell ref="I19:L19"/>
    <mergeCell ref="I21:L21"/>
    <mergeCell ref="I23:L23"/>
    <mergeCell ref="I25:L25"/>
    <mergeCell ref="I27:L27"/>
  </mergeCells>
  <dataValidations count="5">
    <dataValidation type="date" operator="lessThan" showInputMessage="1" showErrorMessage="1" promptTitle="Datas" prompt="Insira uma data válida" sqref="D13:E13 D18:E18 D79:E83 D31:E31 D51:E51 D23:E23 D41:E41 D36:E36 D46:E46 D63:E65 D70:E74 D253:E253 D239 D236 D248:E248 D56:E56">
      <formula1>44178</formula1>
    </dataValidation>
    <dataValidation operator="lessThan" showErrorMessage="1" promptTitle="Datas" prompt="Insira uma data válida" sqref="D19 D14 D47 D52 D32 D24 D42 D37 D57"/>
    <dataValidation type="whole" operator="greaterThan" showInputMessage="1" showErrorMessage="1" promptTitle="Horas efetivas" prompt="Insira o número de horas para cursos com mais de 180 h" sqref="D15 D25 D20">
      <formula1>179</formula1>
    </dataValidation>
    <dataValidation type="whole" operator="greaterThan" showInputMessage="1" showErrorMessage="1" promptTitle="Horas efetivas" prompt="Insira o número de horas para cursos com mais de 45 h" sqref="D33 D48 D53 D38 D43 D58">
      <formula1>44</formula1>
    </dataValidation>
    <dataValidation type="date" showInputMessage="1" showErrorMessage="1" promptTitle="Datas" prompt="Insira uma data válida" sqref="D93 D96 D226 D99 D102 D105 D108 D111 D114 D117 D120 D123 D126 D129 D132 D145 D135 D148 D151 D154 D157 D160 D163 D166 D169 D172 D175 D178 D181 D184 D202 D187 D205 D208 D211 D214 D217 D220 D223 D229">
      <formula1>42339</formula1>
      <formula2>44178</formula2>
    </dataValidation>
  </dataValidations>
  <pageMargins left="0.511811024" right="0.511811024" top="0.78740157499999996" bottom="0.78740157499999996" header="0.31496062000000002" footer="0.31496062000000002"/>
  <pageSetup paperSize="9" orientation="portrait" verticalDpi="0" r:id="rId1"/>
  <extLst>
    <ext xmlns:x14="http://schemas.microsoft.com/office/spreadsheetml/2009/9/main" uri="{CCE6A557-97BC-4b89-ADB6-D9C93CAAB3DF}">
      <x14:dataValidations xmlns:xm="http://schemas.microsoft.com/office/excel/2006/main" count="8">
        <x14:dataValidation type="list" showInputMessage="1" showErrorMessage="1" promptTitle="Curso pretendido" prompt="Selecione a opção que se aplica">
          <x14:formula1>
            <xm:f>Planilha2!$A$1:$A$2</xm:f>
          </x14:formula1>
          <xm:sqref>F4:G4</xm:sqref>
        </x14:dataValidation>
        <x14:dataValidation type="list" showInputMessage="1" showErrorMessage="1" promptTitle="Solicitação de bolsa" prompt="Selecione a opção que se aplica">
          <x14:formula1>
            <xm:f>Planilha2!$A$4:$A$5</xm:f>
          </x14:formula1>
          <xm:sqref>F6:G6</xm:sqref>
        </x14:dataValidation>
        <x14:dataValidation type="list" allowBlank="1" showInputMessage="1" showErrorMessage="1">
          <x14:formula1>
            <xm:f>Planilha2!$A$7:$A$8</xm:f>
          </x14:formula1>
          <xm:sqref>E15 E20 E25</xm:sqref>
        </x14:dataValidation>
        <x14:dataValidation type="list" allowBlank="1" showInputMessage="1" showErrorMessage="1" promptTitle="Tipo de apresentação" prompt="Escolha o tipo de apresentação realizada">
          <x14:formula1>
            <xm:f>Planilha2!$A$10:$A$14</xm:f>
          </x14:formula1>
          <xm:sqref>E93 E132 E96 E99 E102 E105 E108 E111 E114 E117 E120 E123 E126 E129 E135</xm:sqref>
        </x14:dataValidation>
        <x14:dataValidation type="list" allowBlank="1" showInputMessage="1" showErrorMessage="1" promptTitle="Tipo de publicação em anais" prompt="Escolha o tipo de publicação realizada em evento ou capítulo de livro">
          <x14:formula1>
            <xm:f>Planilha2!$A$16:$A$19</xm:f>
          </x14:formula1>
          <xm:sqref>E145 E184 E148 E151 E154 E157 E160 E163 E166 E169 E172 E175 E178 E181 E187</xm:sqref>
        </x14:dataValidation>
        <x14:dataValidation type="list" allowBlank="1" showInputMessage="1" showErrorMessage="1" promptTitle="Classificação do Periódico" prompt="Escolha a classificação mais recente do periódico considerando a área de materiais.">
          <x14:formula1>
            <xm:f>Planilha2!$A$21:$A$28</xm:f>
          </x14:formula1>
          <xm:sqref>E202 E226 E205 E208 E211 E214 E217 E220 E223 E229</xm:sqref>
        </x14:dataValidation>
        <x14:dataValidation type="list" allowBlank="1" showInputMessage="1" showErrorMessage="1" promptTitle="Patente" prompt="Selecione a opção patente para pontuar">
          <x14:formula1>
            <xm:f>Planilha2!$A$31</xm:f>
          </x14:formula1>
          <xm:sqref>E236 E239</xm:sqref>
        </x14:dataValidation>
        <x14:dataValidation type="list" allowBlank="1" showInputMessage="1" showErrorMessage="1" promptTitle="Experiência internacional" prompt="Selecione o tipo de estágio no exterior">
          <x14:formula1>
            <xm:f>Planilha2!$A$33:$A$34</xm:f>
          </x14:formula1>
          <xm:sqref>D250:E250 D255:E255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topLeftCell="A68" workbookViewId="0">
      <selection activeCell="H84" sqref="H84"/>
    </sheetView>
  </sheetViews>
  <sheetFormatPr defaultRowHeight="15" x14ac:dyDescent="0.25"/>
  <cols>
    <col min="9" max="9" width="10.7109375" customWidth="1"/>
    <col min="10" max="10" width="11.5703125" customWidth="1"/>
  </cols>
  <sheetData>
    <row r="1" spans="1:9" x14ac:dyDescent="0.25">
      <c r="A1" t="s">
        <v>1</v>
      </c>
    </row>
    <row r="2" spans="1:9" x14ac:dyDescent="0.25">
      <c r="A2" t="s">
        <v>2</v>
      </c>
      <c r="F2" s="89"/>
      <c r="G2" s="89"/>
      <c r="H2" s="89"/>
      <c r="I2" s="89"/>
    </row>
    <row r="3" spans="1:9" x14ac:dyDescent="0.25">
      <c r="F3" s="89"/>
      <c r="G3" s="89"/>
      <c r="H3" s="89"/>
      <c r="I3" s="89"/>
    </row>
    <row r="4" spans="1:9" x14ac:dyDescent="0.25">
      <c r="A4" t="s">
        <v>4</v>
      </c>
      <c r="F4" s="89"/>
      <c r="G4" s="89"/>
      <c r="H4" s="89"/>
      <c r="I4" s="89"/>
    </row>
    <row r="5" spans="1:9" x14ac:dyDescent="0.25">
      <c r="A5" t="s">
        <v>5</v>
      </c>
      <c r="F5" s="89"/>
      <c r="G5" s="89"/>
      <c r="H5" s="89"/>
      <c r="I5" s="89"/>
    </row>
    <row r="6" spans="1:9" x14ac:dyDescent="0.25">
      <c r="F6" s="90"/>
      <c r="G6" s="90"/>
      <c r="H6" s="90"/>
      <c r="I6" s="90"/>
    </row>
    <row r="7" spans="1:9" x14ac:dyDescent="0.25">
      <c r="A7" t="s">
        <v>64</v>
      </c>
    </row>
    <row r="8" spans="1:9" x14ac:dyDescent="0.25">
      <c r="A8" t="s">
        <v>65</v>
      </c>
    </row>
    <row r="10" spans="1:9" x14ac:dyDescent="0.25">
      <c r="A10" t="s">
        <v>67</v>
      </c>
    </row>
    <row r="11" spans="1:9" x14ac:dyDescent="0.25">
      <c r="A11" t="s">
        <v>68</v>
      </c>
    </row>
    <row r="12" spans="1:9" x14ac:dyDescent="0.25">
      <c r="A12" t="s">
        <v>69</v>
      </c>
    </row>
    <row r="13" spans="1:9" x14ac:dyDescent="0.25">
      <c r="A13" t="s">
        <v>71</v>
      </c>
    </row>
    <row r="14" spans="1:9" x14ac:dyDescent="0.25">
      <c r="A14" t="s">
        <v>70</v>
      </c>
    </row>
    <row r="16" spans="1:9" x14ac:dyDescent="0.25">
      <c r="A16" t="s">
        <v>72</v>
      </c>
    </row>
    <row r="17" spans="1:8" x14ac:dyDescent="0.25">
      <c r="A17" t="s">
        <v>73</v>
      </c>
    </row>
    <row r="18" spans="1:8" x14ac:dyDescent="0.25">
      <c r="A18" t="s">
        <v>74</v>
      </c>
    </row>
    <row r="19" spans="1:8" x14ac:dyDescent="0.25">
      <c r="A19" t="s">
        <v>75</v>
      </c>
    </row>
    <row r="21" spans="1:8" x14ac:dyDescent="0.25">
      <c r="A21" t="s">
        <v>76</v>
      </c>
    </row>
    <row r="22" spans="1:8" x14ac:dyDescent="0.25">
      <c r="A22" t="s">
        <v>77</v>
      </c>
    </row>
    <row r="23" spans="1:8" x14ac:dyDescent="0.25">
      <c r="A23" t="s">
        <v>78</v>
      </c>
    </row>
    <row r="24" spans="1:8" x14ac:dyDescent="0.25">
      <c r="A24" t="s">
        <v>79</v>
      </c>
    </row>
    <row r="25" spans="1:8" x14ac:dyDescent="0.25">
      <c r="A25" t="s">
        <v>80</v>
      </c>
    </row>
    <row r="26" spans="1:8" x14ac:dyDescent="0.25">
      <c r="A26" t="s">
        <v>81</v>
      </c>
    </row>
    <row r="27" spans="1:8" x14ac:dyDescent="0.25">
      <c r="A27" t="s">
        <v>82</v>
      </c>
    </row>
    <row r="28" spans="1:8" x14ac:dyDescent="0.25">
      <c r="A28" t="s">
        <v>83</v>
      </c>
    </row>
    <row r="31" spans="1:8" x14ac:dyDescent="0.25">
      <c r="A31" t="s">
        <v>84</v>
      </c>
      <c r="E31" s="94" t="s">
        <v>35</v>
      </c>
      <c r="F31" s="94"/>
      <c r="G31" s="94"/>
      <c r="H31" s="94"/>
    </row>
    <row r="32" spans="1:8" x14ac:dyDescent="0.25">
      <c r="E32" s="94" t="s">
        <v>36</v>
      </c>
      <c r="F32" s="94"/>
      <c r="G32" s="94"/>
      <c r="H32" s="94"/>
    </row>
    <row r="33" spans="1:12" x14ac:dyDescent="0.25">
      <c r="A33" t="s">
        <v>86</v>
      </c>
      <c r="E33" s="94" t="s">
        <v>37</v>
      </c>
      <c r="F33" s="94"/>
      <c r="G33" s="94"/>
      <c r="H33" s="94"/>
    </row>
    <row r="34" spans="1:12" x14ac:dyDescent="0.25">
      <c r="A34" t="s">
        <v>85</v>
      </c>
      <c r="E34" s="94" t="s">
        <v>38</v>
      </c>
      <c r="F34" s="94"/>
      <c r="G34" s="94"/>
      <c r="H34" s="94"/>
    </row>
    <row r="37" spans="1:12" x14ac:dyDescent="0.25">
      <c r="B37">
        <f>'Planilha de Pontuação'!A144</f>
        <v>1</v>
      </c>
      <c r="C37" t="str">
        <f>'Planilha de Pontuação'!B144</f>
        <v>Trabalho</v>
      </c>
      <c r="D37">
        <f>'Planilha de Pontuação'!C144</f>
        <v>0</v>
      </c>
      <c r="E37" t="str">
        <f>'Planilha de Pontuação'!D144</f>
        <v>Data</v>
      </c>
      <c r="F37" t="str">
        <f>'Planilha de Pontuação'!E144</f>
        <v>Categoria</v>
      </c>
      <c r="G37" t="str">
        <f>'Planilha de Pontuação'!F144</f>
        <v>Pontos</v>
      </c>
      <c r="I37" t="s">
        <v>97</v>
      </c>
      <c r="J37" t="s">
        <v>98</v>
      </c>
      <c r="K37" t="s">
        <v>99</v>
      </c>
      <c r="L37" t="s">
        <v>100</v>
      </c>
    </row>
    <row r="38" spans="1:12" x14ac:dyDescent="0.25">
      <c r="B38">
        <f>'Planilha de Pontuação'!A145</f>
        <v>0</v>
      </c>
      <c r="C38" t="str">
        <f>'Planilha de Pontuação'!B145</f>
        <v>Evento/Livro</v>
      </c>
      <c r="D38">
        <f>'Planilha de Pontuação'!C145</f>
        <v>0</v>
      </c>
      <c r="E38">
        <f>'Planilha de Pontuação'!D145</f>
        <v>0</v>
      </c>
      <c r="F38">
        <f>'Planilha de Pontuação'!E145</f>
        <v>0</v>
      </c>
      <c r="G38">
        <f>'Planilha de Pontuação'!F145</f>
        <v>0</v>
      </c>
      <c r="I38">
        <f>IF(F38="resumo",0.2,0)</f>
        <v>0</v>
      </c>
      <c r="J38">
        <f>IF(F38="resumo estendido",0.4,0)</f>
        <v>0</v>
      </c>
      <c r="K38">
        <f>IF(F38="trabalho completo",0.5,0)</f>
        <v>0</v>
      </c>
      <c r="L38">
        <f>IF(F38="capítulo de livro",0.5,0)</f>
        <v>0</v>
      </c>
    </row>
    <row r="39" spans="1:12" x14ac:dyDescent="0.25">
      <c r="B39">
        <f>'Planilha de Pontuação'!A146</f>
        <v>0</v>
      </c>
      <c r="C39">
        <f>'Planilha de Pontuação'!B146</f>
        <v>0</v>
      </c>
      <c r="D39">
        <f>'Planilha de Pontuação'!C146</f>
        <v>0</v>
      </c>
      <c r="E39">
        <f>'Planilha de Pontuação'!D146</f>
        <v>0</v>
      </c>
      <c r="F39">
        <f>'Planilha de Pontuação'!E146</f>
        <v>0</v>
      </c>
      <c r="G39">
        <f>'Planilha de Pontuação'!F146</f>
        <v>0</v>
      </c>
    </row>
    <row r="40" spans="1:12" x14ac:dyDescent="0.25">
      <c r="B40">
        <f>'Planilha de Pontuação'!A147</f>
        <v>2</v>
      </c>
      <c r="C40" t="str">
        <f>'Planilha de Pontuação'!B147</f>
        <v>Trabalho</v>
      </c>
      <c r="D40">
        <f>'Planilha de Pontuação'!C147</f>
        <v>0</v>
      </c>
      <c r="E40" t="str">
        <f>'Planilha de Pontuação'!D147</f>
        <v>Data</v>
      </c>
      <c r="F40" t="str">
        <f>'Planilha de Pontuação'!E147</f>
        <v>Categoria</v>
      </c>
      <c r="G40" t="str">
        <f>'Planilha de Pontuação'!F147</f>
        <v>Pontos</v>
      </c>
    </row>
    <row r="41" spans="1:12" x14ac:dyDescent="0.25">
      <c r="B41">
        <f>'Planilha de Pontuação'!A148</f>
        <v>0</v>
      </c>
      <c r="C41" t="str">
        <f>'Planilha de Pontuação'!B148</f>
        <v>Evento/Livro</v>
      </c>
      <c r="D41">
        <f>'Planilha de Pontuação'!C148</f>
        <v>0</v>
      </c>
      <c r="E41">
        <f>'Planilha de Pontuação'!D148</f>
        <v>0</v>
      </c>
      <c r="F41">
        <f>'Planilha de Pontuação'!E148</f>
        <v>0</v>
      </c>
      <c r="G41">
        <f>'Planilha de Pontuação'!F148</f>
        <v>0</v>
      </c>
      <c r="I41">
        <f>IF(F41="resumo",0.2,0)</f>
        <v>0</v>
      </c>
      <c r="J41">
        <f>IF(F41="resumo estendido",0.4,0)</f>
        <v>0</v>
      </c>
      <c r="K41">
        <f>IF(F41="trabalho completo",0.5,0)</f>
        <v>0</v>
      </c>
      <c r="L41">
        <f>IF(F41="capítulo de livro",0.5,0)</f>
        <v>0</v>
      </c>
    </row>
    <row r="42" spans="1:12" x14ac:dyDescent="0.25">
      <c r="B42">
        <f>'Planilha de Pontuação'!A149</f>
        <v>0</v>
      </c>
      <c r="C42">
        <f>'Planilha de Pontuação'!B149</f>
        <v>0</v>
      </c>
      <c r="D42">
        <f>'Planilha de Pontuação'!C149</f>
        <v>0</v>
      </c>
      <c r="E42">
        <f>'Planilha de Pontuação'!D149</f>
        <v>0</v>
      </c>
      <c r="F42">
        <f>'Planilha de Pontuação'!E149</f>
        <v>0</v>
      </c>
      <c r="G42">
        <f>'Planilha de Pontuação'!F149</f>
        <v>0</v>
      </c>
    </row>
    <row r="43" spans="1:12" x14ac:dyDescent="0.25">
      <c r="B43">
        <f>'Planilha de Pontuação'!A150</f>
        <v>3</v>
      </c>
      <c r="C43" t="str">
        <f>'Planilha de Pontuação'!B150</f>
        <v>Trabalho</v>
      </c>
      <c r="D43">
        <f>'Planilha de Pontuação'!C150</f>
        <v>0</v>
      </c>
      <c r="E43" t="str">
        <f>'Planilha de Pontuação'!D150</f>
        <v>Data</v>
      </c>
      <c r="F43" t="str">
        <f>'Planilha de Pontuação'!E150</f>
        <v>Categoria</v>
      </c>
      <c r="G43" t="str">
        <f>'Planilha de Pontuação'!F150</f>
        <v>Pontos</v>
      </c>
    </row>
    <row r="44" spans="1:12" x14ac:dyDescent="0.25">
      <c r="B44">
        <f>'Planilha de Pontuação'!A151</f>
        <v>0</v>
      </c>
      <c r="C44" t="str">
        <f>'Planilha de Pontuação'!B151</f>
        <v>Evento/Livro</v>
      </c>
      <c r="D44">
        <f>'Planilha de Pontuação'!C151</f>
        <v>0</v>
      </c>
      <c r="E44">
        <f>'Planilha de Pontuação'!D151</f>
        <v>0</v>
      </c>
      <c r="F44">
        <f>'Planilha de Pontuação'!E151</f>
        <v>0</v>
      </c>
      <c r="G44">
        <f>'Planilha de Pontuação'!F151</f>
        <v>0</v>
      </c>
      <c r="I44">
        <f>IF(F44="resumo",0.2,0)</f>
        <v>0</v>
      </c>
      <c r="J44">
        <f>IF(F44="resumo estendido",0.4,0)</f>
        <v>0</v>
      </c>
      <c r="K44">
        <f>IF(F44="trabalho completo",0.5,0)</f>
        <v>0</v>
      </c>
      <c r="L44">
        <f>IF(F44="capítulo de livro",0.5,0)</f>
        <v>0</v>
      </c>
    </row>
    <row r="45" spans="1:12" x14ac:dyDescent="0.25">
      <c r="B45">
        <f>'Planilha de Pontuação'!A152</f>
        <v>0</v>
      </c>
      <c r="C45">
        <f>'Planilha de Pontuação'!B152</f>
        <v>0</v>
      </c>
      <c r="D45">
        <f>'Planilha de Pontuação'!C152</f>
        <v>0</v>
      </c>
      <c r="E45">
        <f>'Planilha de Pontuação'!D152</f>
        <v>0</v>
      </c>
      <c r="F45">
        <f>'Planilha de Pontuação'!E152</f>
        <v>0</v>
      </c>
      <c r="G45">
        <f>'Planilha de Pontuação'!F152</f>
        <v>0</v>
      </c>
    </row>
    <row r="46" spans="1:12" x14ac:dyDescent="0.25">
      <c r="B46">
        <f>'Planilha de Pontuação'!A153</f>
        <v>4</v>
      </c>
      <c r="C46" t="str">
        <f>'Planilha de Pontuação'!B153</f>
        <v>Trabalho</v>
      </c>
      <c r="D46">
        <f>'Planilha de Pontuação'!C153</f>
        <v>0</v>
      </c>
      <c r="E46" t="str">
        <f>'Planilha de Pontuação'!D153</f>
        <v>Data</v>
      </c>
      <c r="F46" t="str">
        <f>'Planilha de Pontuação'!E153</f>
        <v>Categoria</v>
      </c>
      <c r="G46" t="str">
        <f>'Planilha de Pontuação'!F153</f>
        <v>Pontos</v>
      </c>
    </row>
    <row r="47" spans="1:12" x14ac:dyDescent="0.25">
      <c r="B47">
        <f>'Planilha de Pontuação'!A154</f>
        <v>0</v>
      </c>
      <c r="C47" t="str">
        <f>'Planilha de Pontuação'!B154</f>
        <v>Evento/Livro</v>
      </c>
      <c r="D47">
        <f>'Planilha de Pontuação'!C154</f>
        <v>0</v>
      </c>
      <c r="E47">
        <f>'Planilha de Pontuação'!D154</f>
        <v>0</v>
      </c>
      <c r="F47">
        <f>'Planilha de Pontuação'!E154</f>
        <v>0</v>
      </c>
      <c r="G47">
        <f>'Planilha de Pontuação'!F154</f>
        <v>0</v>
      </c>
      <c r="I47">
        <f>IF(F47="resumo",0.2,0)</f>
        <v>0</v>
      </c>
      <c r="J47">
        <f>IF(F47="resumo estendido",0.4,0)</f>
        <v>0</v>
      </c>
      <c r="K47">
        <f>IF(F47="trabalho completo",0.5,0)</f>
        <v>0</v>
      </c>
      <c r="L47">
        <f>IF(F47="capítulo de livro",0.5,0)</f>
        <v>0</v>
      </c>
    </row>
    <row r="48" spans="1:12" x14ac:dyDescent="0.25">
      <c r="B48">
        <f>'Planilha de Pontuação'!A155</f>
        <v>0</v>
      </c>
      <c r="C48">
        <f>'Planilha de Pontuação'!B155</f>
        <v>0</v>
      </c>
      <c r="D48">
        <f>'Planilha de Pontuação'!C155</f>
        <v>0</v>
      </c>
      <c r="E48">
        <f>'Planilha de Pontuação'!D155</f>
        <v>0</v>
      </c>
      <c r="F48">
        <f>'Planilha de Pontuação'!E155</f>
        <v>0</v>
      </c>
      <c r="G48">
        <f>'Planilha de Pontuação'!F155</f>
        <v>0</v>
      </c>
    </row>
    <row r="49" spans="2:12" x14ac:dyDescent="0.25">
      <c r="B49">
        <f>'Planilha de Pontuação'!A156</f>
        <v>5</v>
      </c>
      <c r="C49" t="str">
        <f>'Planilha de Pontuação'!B156</f>
        <v>Trabalho</v>
      </c>
      <c r="D49">
        <f>'Planilha de Pontuação'!C156</f>
        <v>0</v>
      </c>
      <c r="E49" t="str">
        <f>'Planilha de Pontuação'!D156</f>
        <v>Data</v>
      </c>
      <c r="F49" t="str">
        <f>'Planilha de Pontuação'!E156</f>
        <v>Categoria</v>
      </c>
      <c r="G49" t="str">
        <f>'Planilha de Pontuação'!F156</f>
        <v>Pontos</v>
      </c>
    </row>
    <row r="50" spans="2:12" x14ac:dyDescent="0.25">
      <c r="B50">
        <f>'Planilha de Pontuação'!A157</f>
        <v>0</v>
      </c>
      <c r="C50" t="str">
        <f>'Planilha de Pontuação'!B157</f>
        <v>Evento/Livro</v>
      </c>
      <c r="D50">
        <f>'Planilha de Pontuação'!C157</f>
        <v>0</v>
      </c>
      <c r="E50">
        <f>'Planilha de Pontuação'!D157</f>
        <v>0</v>
      </c>
      <c r="F50">
        <f>'Planilha de Pontuação'!E157</f>
        <v>0</v>
      </c>
      <c r="G50">
        <f>'Planilha de Pontuação'!F157</f>
        <v>0</v>
      </c>
      <c r="I50">
        <f>IF(F50="resumo",0.2,0)</f>
        <v>0</v>
      </c>
      <c r="J50">
        <f>IF(F50="resumo estendido",0.4,0)</f>
        <v>0</v>
      </c>
      <c r="K50">
        <f>IF(F50="trabalho completo",0.5,0)</f>
        <v>0</v>
      </c>
      <c r="L50">
        <f>IF(F50="capítulo de livro",0.5,0)</f>
        <v>0</v>
      </c>
    </row>
    <row r="51" spans="2:12" x14ac:dyDescent="0.25">
      <c r="B51">
        <f>'Planilha de Pontuação'!A158</f>
        <v>0</v>
      </c>
      <c r="C51">
        <f>'Planilha de Pontuação'!B158</f>
        <v>0</v>
      </c>
      <c r="D51">
        <f>'Planilha de Pontuação'!C158</f>
        <v>0</v>
      </c>
      <c r="E51">
        <f>'Planilha de Pontuação'!D158</f>
        <v>0</v>
      </c>
      <c r="F51">
        <f>'Planilha de Pontuação'!E158</f>
        <v>0</v>
      </c>
      <c r="G51">
        <f>'Planilha de Pontuação'!F158</f>
        <v>0</v>
      </c>
    </row>
    <row r="52" spans="2:12" x14ac:dyDescent="0.25">
      <c r="B52">
        <f>'Planilha de Pontuação'!A159</f>
        <v>6</v>
      </c>
      <c r="C52" t="str">
        <f>'Planilha de Pontuação'!B159</f>
        <v>Trabalho</v>
      </c>
      <c r="D52">
        <f>'Planilha de Pontuação'!C159</f>
        <v>0</v>
      </c>
      <c r="E52" t="str">
        <f>'Planilha de Pontuação'!D159</f>
        <v>Data</v>
      </c>
      <c r="F52" t="str">
        <f>'Planilha de Pontuação'!E159</f>
        <v>Categoria</v>
      </c>
      <c r="G52" t="str">
        <f>'Planilha de Pontuação'!F159</f>
        <v>Pontos</v>
      </c>
    </row>
    <row r="53" spans="2:12" x14ac:dyDescent="0.25">
      <c r="B53">
        <f>'Planilha de Pontuação'!A160</f>
        <v>0</v>
      </c>
      <c r="C53" t="str">
        <f>'Planilha de Pontuação'!B160</f>
        <v>Evento/Livro</v>
      </c>
      <c r="D53">
        <f>'Planilha de Pontuação'!C160</f>
        <v>0</v>
      </c>
      <c r="E53">
        <f>'Planilha de Pontuação'!D160</f>
        <v>0</v>
      </c>
      <c r="F53">
        <f>'Planilha de Pontuação'!E160</f>
        <v>0</v>
      </c>
      <c r="G53">
        <f>'Planilha de Pontuação'!F160</f>
        <v>0</v>
      </c>
      <c r="I53">
        <f>IF(F53="resumo",0.2,0)</f>
        <v>0</v>
      </c>
      <c r="J53">
        <f>IF(F53="resumo estendido",0.4,0)</f>
        <v>0</v>
      </c>
      <c r="K53">
        <f>IF(F53="trabalho completo",0.5,0)</f>
        <v>0</v>
      </c>
      <c r="L53">
        <f>IF(F53="capítulo de livro",0.5,0)</f>
        <v>0</v>
      </c>
    </row>
    <row r="54" spans="2:12" x14ac:dyDescent="0.25">
      <c r="B54">
        <f>'Planilha de Pontuação'!A161</f>
        <v>0</v>
      </c>
      <c r="C54">
        <f>'Planilha de Pontuação'!B161</f>
        <v>0</v>
      </c>
      <c r="D54">
        <f>'Planilha de Pontuação'!C161</f>
        <v>0</v>
      </c>
      <c r="E54">
        <f>'Planilha de Pontuação'!D161</f>
        <v>0</v>
      </c>
      <c r="F54">
        <f>'Planilha de Pontuação'!E161</f>
        <v>0</v>
      </c>
      <c r="G54">
        <f>'Planilha de Pontuação'!F161</f>
        <v>0</v>
      </c>
    </row>
    <row r="55" spans="2:12" x14ac:dyDescent="0.25">
      <c r="B55">
        <f>'Planilha de Pontuação'!A162</f>
        <v>7</v>
      </c>
      <c r="C55" t="str">
        <f>'Planilha de Pontuação'!B162</f>
        <v>Trabalho</v>
      </c>
      <c r="D55">
        <f>'Planilha de Pontuação'!C162</f>
        <v>0</v>
      </c>
      <c r="E55" t="str">
        <f>'Planilha de Pontuação'!D162</f>
        <v>Data</v>
      </c>
      <c r="F55" t="str">
        <f>'Planilha de Pontuação'!E162</f>
        <v>Categoria</v>
      </c>
      <c r="G55" t="str">
        <f>'Planilha de Pontuação'!F162</f>
        <v>Pontos</v>
      </c>
    </row>
    <row r="56" spans="2:12" x14ac:dyDescent="0.25">
      <c r="B56">
        <f>'Planilha de Pontuação'!A163</f>
        <v>0</v>
      </c>
      <c r="C56" t="str">
        <f>'Planilha de Pontuação'!B163</f>
        <v>Evento/Livro</v>
      </c>
      <c r="D56">
        <f>'Planilha de Pontuação'!C163</f>
        <v>0</v>
      </c>
      <c r="E56">
        <f>'Planilha de Pontuação'!D163</f>
        <v>0</v>
      </c>
      <c r="F56">
        <f>'Planilha de Pontuação'!E163</f>
        <v>0</v>
      </c>
      <c r="G56">
        <f>'Planilha de Pontuação'!F163</f>
        <v>0</v>
      </c>
      <c r="I56">
        <f>IF(F56="resumo",0.2,0)</f>
        <v>0</v>
      </c>
      <c r="J56">
        <f>IF(F56="resumo estendido",0.4,0)</f>
        <v>0</v>
      </c>
      <c r="K56">
        <f>IF(F56="trabalho completo",0.5,0)</f>
        <v>0</v>
      </c>
      <c r="L56">
        <f>IF(F56="capítulo de livro",0.5,0)</f>
        <v>0</v>
      </c>
    </row>
    <row r="57" spans="2:12" x14ac:dyDescent="0.25">
      <c r="B57">
        <f>'Planilha de Pontuação'!A164</f>
        <v>0</v>
      </c>
      <c r="C57">
        <f>'Planilha de Pontuação'!B164</f>
        <v>0</v>
      </c>
      <c r="D57">
        <f>'Planilha de Pontuação'!C164</f>
        <v>0</v>
      </c>
      <c r="E57">
        <f>'Planilha de Pontuação'!D164</f>
        <v>0</v>
      </c>
      <c r="F57">
        <f>'Planilha de Pontuação'!E164</f>
        <v>0</v>
      </c>
      <c r="G57">
        <f>'Planilha de Pontuação'!F164</f>
        <v>0</v>
      </c>
    </row>
    <row r="58" spans="2:12" x14ac:dyDescent="0.25">
      <c r="B58">
        <f>'Planilha de Pontuação'!A165</f>
        <v>8</v>
      </c>
      <c r="C58" t="str">
        <f>'Planilha de Pontuação'!B165</f>
        <v>Trabalho</v>
      </c>
      <c r="D58">
        <f>'Planilha de Pontuação'!C165</f>
        <v>0</v>
      </c>
      <c r="E58" t="str">
        <f>'Planilha de Pontuação'!D165</f>
        <v>Data</v>
      </c>
      <c r="F58" t="str">
        <f>'Planilha de Pontuação'!E165</f>
        <v>Categoria</v>
      </c>
      <c r="G58" t="str">
        <f>'Planilha de Pontuação'!F165</f>
        <v>Pontos</v>
      </c>
    </row>
    <row r="59" spans="2:12" x14ac:dyDescent="0.25">
      <c r="B59">
        <f>'Planilha de Pontuação'!A166</f>
        <v>0</v>
      </c>
      <c r="C59" t="str">
        <f>'Planilha de Pontuação'!B166</f>
        <v>Evento/Livro</v>
      </c>
      <c r="D59">
        <f>'Planilha de Pontuação'!C166</f>
        <v>0</v>
      </c>
      <c r="E59">
        <f>'Planilha de Pontuação'!D166</f>
        <v>0</v>
      </c>
      <c r="F59">
        <f>'Planilha de Pontuação'!E166</f>
        <v>0</v>
      </c>
      <c r="G59">
        <f>'Planilha de Pontuação'!F166</f>
        <v>0</v>
      </c>
      <c r="I59">
        <f>IF(F59="resumo",0.2,0)</f>
        <v>0</v>
      </c>
      <c r="J59">
        <f>IF(F59="resumo estendido",0.4,0)</f>
        <v>0</v>
      </c>
      <c r="K59">
        <f>IF(F59="trabalho completo",0.5,0)</f>
        <v>0</v>
      </c>
      <c r="L59">
        <f>IF(F59="capítulo de livro",0.5,0)</f>
        <v>0</v>
      </c>
    </row>
    <row r="60" spans="2:12" x14ac:dyDescent="0.25">
      <c r="B60">
        <f>'Planilha de Pontuação'!A167</f>
        <v>0</v>
      </c>
      <c r="C60">
        <f>'Planilha de Pontuação'!B167</f>
        <v>0</v>
      </c>
      <c r="D60">
        <f>'Planilha de Pontuação'!C167</f>
        <v>0</v>
      </c>
      <c r="E60">
        <f>'Planilha de Pontuação'!D167</f>
        <v>0</v>
      </c>
      <c r="F60">
        <f>'Planilha de Pontuação'!E167</f>
        <v>0</v>
      </c>
      <c r="G60">
        <f>'Planilha de Pontuação'!F167</f>
        <v>0</v>
      </c>
    </row>
    <row r="61" spans="2:12" x14ac:dyDescent="0.25">
      <c r="B61">
        <f>'Planilha de Pontuação'!A168</f>
        <v>9</v>
      </c>
      <c r="C61" t="str">
        <f>'Planilha de Pontuação'!B168</f>
        <v>Trabalho</v>
      </c>
      <c r="D61">
        <f>'Planilha de Pontuação'!C168</f>
        <v>0</v>
      </c>
      <c r="E61" t="str">
        <f>'Planilha de Pontuação'!D168</f>
        <v>Data</v>
      </c>
      <c r="F61" t="str">
        <f>'Planilha de Pontuação'!E168</f>
        <v>Categoria</v>
      </c>
      <c r="G61" t="str">
        <f>'Planilha de Pontuação'!F168</f>
        <v>Pontos</v>
      </c>
    </row>
    <row r="62" spans="2:12" x14ac:dyDescent="0.25">
      <c r="B62">
        <f>'Planilha de Pontuação'!A169</f>
        <v>0</v>
      </c>
      <c r="C62" t="str">
        <f>'Planilha de Pontuação'!B169</f>
        <v>Evento/Livro</v>
      </c>
      <c r="D62">
        <f>'Planilha de Pontuação'!C169</f>
        <v>0</v>
      </c>
      <c r="E62">
        <f>'Planilha de Pontuação'!D169</f>
        <v>0</v>
      </c>
      <c r="F62">
        <f>'Planilha de Pontuação'!E169</f>
        <v>0</v>
      </c>
      <c r="G62">
        <f>'Planilha de Pontuação'!F169</f>
        <v>0</v>
      </c>
      <c r="I62">
        <f>IF(F62="resumo",0.2,0)</f>
        <v>0</v>
      </c>
      <c r="J62">
        <f>IF(F62="resumo estendido",0.4,0)</f>
        <v>0</v>
      </c>
      <c r="K62">
        <f>IF(F62="trabalho completo",0.5,0)</f>
        <v>0</v>
      </c>
      <c r="L62">
        <f>IF(F62="capítulo de livro",0.5,0)</f>
        <v>0</v>
      </c>
    </row>
    <row r="63" spans="2:12" x14ac:dyDescent="0.25">
      <c r="B63">
        <f>'Planilha de Pontuação'!A170</f>
        <v>0</v>
      </c>
      <c r="C63">
        <f>'Planilha de Pontuação'!B170</f>
        <v>0</v>
      </c>
      <c r="D63">
        <f>'Planilha de Pontuação'!C170</f>
        <v>0</v>
      </c>
      <c r="E63">
        <f>'Planilha de Pontuação'!D170</f>
        <v>0</v>
      </c>
      <c r="F63">
        <f>'Planilha de Pontuação'!E170</f>
        <v>0</v>
      </c>
      <c r="G63">
        <f>'Planilha de Pontuação'!F170</f>
        <v>0</v>
      </c>
    </row>
    <row r="64" spans="2:12" x14ac:dyDescent="0.25">
      <c r="B64">
        <f>'Planilha de Pontuação'!A171</f>
        <v>10</v>
      </c>
      <c r="C64" t="str">
        <f>'Planilha de Pontuação'!B171</f>
        <v>Trabalho</v>
      </c>
      <c r="D64">
        <f>'Planilha de Pontuação'!C171</f>
        <v>0</v>
      </c>
      <c r="E64" t="str">
        <f>'Planilha de Pontuação'!D171</f>
        <v>Data</v>
      </c>
      <c r="F64" t="str">
        <f>'Planilha de Pontuação'!E171</f>
        <v>Categoria</v>
      </c>
      <c r="G64" t="str">
        <f>'Planilha de Pontuação'!F171</f>
        <v>Pontos</v>
      </c>
    </row>
    <row r="65" spans="2:12" x14ac:dyDescent="0.25">
      <c r="B65">
        <f>'Planilha de Pontuação'!A172</f>
        <v>0</v>
      </c>
      <c r="C65" t="str">
        <f>'Planilha de Pontuação'!B172</f>
        <v>Evento/Livro</v>
      </c>
      <c r="D65">
        <f>'Planilha de Pontuação'!C172</f>
        <v>0</v>
      </c>
      <c r="E65">
        <f>'Planilha de Pontuação'!D172</f>
        <v>0</v>
      </c>
      <c r="F65">
        <f>'Planilha de Pontuação'!E172</f>
        <v>0</v>
      </c>
      <c r="G65">
        <f>'Planilha de Pontuação'!F172</f>
        <v>0</v>
      </c>
      <c r="I65">
        <f>IF(F65="resumo",0.2,0)</f>
        <v>0</v>
      </c>
      <c r="J65">
        <f>IF(F65="resumo estendido",0.4,0)</f>
        <v>0</v>
      </c>
      <c r="K65">
        <f>IF(F65="trabalho completo",0.5,0)</f>
        <v>0</v>
      </c>
      <c r="L65">
        <f>IF(F65="capítulo de livro",0.5,0)</f>
        <v>0</v>
      </c>
    </row>
    <row r="66" spans="2:12" x14ac:dyDescent="0.25">
      <c r="B66">
        <f>'Planilha de Pontuação'!A173</f>
        <v>0</v>
      </c>
      <c r="C66">
        <f>'Planilha de Pontuação'!B173</f>
        <v>0</v>
      </c>
      <c r="D66">
        <f>'Planilha de Pontuação'!C173</f>
        <v>0</v>
      </c>
      <c r="E66">
        <f>'Planilha de Pontuação'!D173</f>
        <v>0</v>
      </c>
      <c r="F66">
        <f>'Planilha de Pontuação'!E173</f>
        <v>0</v>
      </c>
      <c r="G66">
        <f>'Planilha de Pontuação'!F173</f>
        <v>0</v>
      </c>
    </row>
    <row r="67" spans="2:12" x14ac:dyDescent="0.25">
      <c r="B67">
        <f>'Planilha de Pontuação'!A174</f>
        <v>11</v>
      </c>
      <c r="C67" t="str">
        <f>'Planilha de Pontuação'!B174</f>
        <v>Trabalho</v>
      </c>
      <c r="D67">
        <f>'Planilha de Pontuação'!C174</f>
        <v>0</v>
      </c>
      <c r="E67" t="str">
        <f>'Planilha de Pontuação'!D174</f>
        <v>Data</v>
      </c>
      <c r="F67" t="str">
        <f>'Planilha de Pontuação'!E174</f>
        <v>Categoria</v>
      </c>
      <c r="G67" t="str">
        <f>'Planilha de Pontuação'!F174</f>
        <v>Pontos</v>
      </c>
    </row>
    <row r="68" spans="2:12" x14ac:dyDescent="0.25">
      <c r="B68">
        <f>'Planilha de Pontuação'!A175</f>
        <v>0</v>
      </c>
      <c r="C68" t="str">
        <f>'Planilha de Pontuação'!B175</f>
        <v>Evento/Livro</v>
      </c>
      <c r="D68">
        <f>'Planilha de Pontuação'!C175</f>
        <v>0</v>
      </c>
      <c r="E68">
        <f>'Planilha de Pontuação'!D175</f>
        <v>0</v>
      </c>
      <c r="F68">
        <f>'Planilha de Pontuação'!E175</f>
        <v>0</v>
      </c>
      <c r="G68">
        <f>'Planilha de Pontuação'!F175</f>
        <v>0</v>
      </c>
      <c r="I68">
        <f>IF(F68="resumo",0.2,0)</f>
        <v>0</v>
      </c>
      <c r="J68">
        <f>IF(F68="resumo estendido",0.4,0)</f>
        <v>0</v>
      </c>
      <c r="K68">
        <f>IF(F68="trabalho completo",0.5,0)</f>
        <v>0</v>
      </c>
      <c r="L68">
        <f>IF(F68="capítulo de livro",0.5,0)</f>
        <v>0</v>
      </c>
    </row>
    <row r="69" spans="2:12" x14ac:dyDescent="0.25">
      <c r="B69">
        <f>'Planilha de Pontuação'!A176</f>
        <v>0</v>
      </c>
      <c r="C69">
        <f>'Planilha de Pontuação'!B176</f>
        <v>0</v>
      </c>
      <c r="D69">
        <f>'Planilha de Pontuação'!C176</f>
        <v>0</v>
      </c>
      <c r="E69">
        <f>'Planilha de Pontuação'!D176</f>
        <v>0</v>
      </c>
      <c r="F69">
        <f>'Planilha de Pontuação'!E176</f>
        <v>0</v>
      </c>
      <c r="G69">
        <f>'Planilha de Pontuação'!F176</f>
        <v>0</v>
      </c>
    </row>
    <row r="70" spans="2:12" x14ac:dyDescent="0.25">
      <c r="B70">
        <f>'Planilha de Pontuação'!A177</f>
        <v>12</v>
      </c>
      <c r="C70" t="str">
        <f>'Planilha de Pontuação'!B177</f>
        <v>Trabalho</v>
      </c>
      <c r="D70">
        <f>'Planilha de Pontuação'!C177</f>
        <v>0</v>
      </c>
      <c r="E70" t="str">
        <f>'Planilha de Pontuação'!D177</f>
        <v>Data</v>
      </c>
      <c r="F70" t="str">
        <f>'Planilha de Pontuação'!E177</f>
        <v>Categoria</v>
      </c>
      <c r="G70" t="str">
        <f>'Planilha de Pontuação'!F177</f>
        <v>Pontos</v>
      </c>
    </row>
    <row r="71" spans="2:12" x14ac:dyDescent="0.25">
      <c r="B71">
        <f>'Planilha de Pontuação'!A178</f>
        <v>0</v>
      </c>
      <c r="C71" t="str">
        <f>'Planilha de Pontuação'!B178</f>
        <v>Evento/Livro</v>
      </c>
      <c r="D71">
        <f>'Planilha de Pontuação'!C178</f>
        <v>0</v>
      </c>
      <c r="E71">
        <f>'Planilha de Pontuação'!D178</f>
        <v>0</v>
      </c>
      <c r="F71">
        <f>'Planilha de Pontuação'!E178</f>
        <v>0</v>
      </c>
      <c r="G71">
        <f>'Planilha de Pontuação'!F178</f>
        <v>0</v>
      </c>
      <c r="I71">
        <f>IF(F71="resumo",0.2,0)</f>
        <v>0</v>
      </c>
      <c r="J71">
        <f>IF(F71="resumo estendido",0.4,0)</f>
        <v>0</v>
      </c>
      <c r="K71">
        <f>IF(F71="trabalho completo",0.5,0)</f>
        <v>0</v>
      </c>
      <c r="L71">
        <f>IF(F71="capítulo de livro",0.5,0)</f>
        <v>0</v>
      </c>
    </row>
    <row r="72" spans="2:12" x14ac:dyDescent="0.25">
      <c r="B72">
        <f>'Planilha de Pontuação'!A179</f>
        <v>0</v>
      </c>
      <c r="C72">
        <f>'Planilha de Pontuação'!B179</f>
        <v>0</v>
      </c>
      <c r="D72">
        <f>'Planilha de Pontuação'!C179</f>
        <v>0</v>
      </c>
      <c r="E72">
        <f>'Planilha de Pontuação'!D179</f>
        <v>0</v>
      </c>
      <c r="F72">
        <f>'Planilha de Pontuação'!E179</f>
        <v>0</v>
      </c>
      <c r="G72">
        <f>'Planilha de Pontuação'!F179</f>
        <v>0</v>
      </c>
    </row>
    <row r="73" spans="2:12" x14ac:dyDescent="0.25">
      <c r="B73">
        <f>'Planilha de Pontuação'!A180</f>
        <v>13</v>
      </c>
      <c r="C73" t="str">
        <f>'Planilha de Pontuação'!B180</f>
        <v>Trabalho</v>
      </c>
      <c r="D73">
        <f>'Planilha de Pontuação'!C180</f>
        <v>0</v>
      </c>
      <c r="E73" t="str">
        <f>'Planilha de Pontuação'!D180</f>
        <v>Data</v>
      </c>
      <c r="F73" t="str">
        <f>'Planilha de Pontuação'!E180</f>
        <v>Categoria</v>
      </c>
      <c r="G73" t="str">
        <f>'Planilha de Pontuação'!F180</f>
        <v>Pontos</v>
      </c>
    </row>
    <row r="74" spans="2:12" x14ac:dyDescent="0.25">
      <c r="B74">
        <f>'Planilha de Pontuação'!A181</f>
        <v>0</v>
      </c>
      <c r="C74" t="str">
        <f>'Planilha de Pontuação'!B181</f>
        <v>Evento/Livro</v>
      </c>
      <c r="D74">
        <f>'Planilha de Pontuação'!C181</f>
        <v>0</v>
      </c>
      <c r="E74">
        <f>'Planilha de Pontuação'!D181</f>
        <v>0</v>
      </c>
      <c r="F74">
        <f>'Planilha de Pontuação'!E181</f>
        <v>0</v>
      </c>
      <c r="G74">
        <f>'Planilha de Pontuação'!F181</f>
        <v>0</v>
      </c>
      <c r="I74">
        <f>IF(F74="resumo",0.2,0)</f>
        <v>0</v>
      </c>
      <c r="J74">
        <f>IF(F74="resumo estendido",0.4,0)</f>
        <v>0</v>
      </c>
      <c r="K74">
        <f>IF(F74="trabalho completo",0.5,0)</f>
        <v>0</v>
      </c>
      <c r="L74">
        <f>IF(F74="capítulo de livro",0.5,0)</f>
        <v>0</v>
      </c>
    </row>
    <row r="75" spans="2:12" x14ac:dyDescent="0.25">
      <c r="B75">
        <f>'Planilha de Pontuação'!A182</f>
        <v>0</v>
      </c>
      <c r="C75">
        <f>'Planilha de Pontuação'!B182</f>
        <v>0</v>
      </c>
      <c r="D75">
        <f>'Planilha de Pontuação'!C182</f>
        <v>0</v>
      </c>
      <c r="E75">
        <f>'Planilha de Pontuação'!D182</f>
        <v>0</v>
      </c>
      <c r="F75">
        <f>'Planilha de Pontuação'!E182</f>
        <v>0</v>
      </c>
      <c r="G75">
        <f>'Planilha de Pontuação'!F182</f>
        <v>0</v>
      </c>
    </row>
    <row r="76" spans="2:12" x14ac:dyDescent="0.25">
      <c r="B76">
        <f>'Planilha de Pontuação'!A183</f>
        <v>14</v>
      </c>
      <c r="C76" t="str">
        <f>'Planilha de Pontuação'!B183</f>
        <v>Trabalho</v>
      </c>
      <c r="D76">
        <f>'Planilha de Pontuação'!C183</f>
        <v>0</v>
      </c>
      <c r="E76" t="str">
        <f>'Planilha de Pontuação'!D183</f>
        <v>Data</v>
      </c>
      <c r="F76" t="str">
        <f>'Planilha de Pontuação'!E183</f>
        <v>Categoria</v>
      </c>
      <c r="G76" t="str">
        <f>'Planilha de Pontuação'!F183</f>
        <v>Pontos</v>
      </c>
    </row>
    <row r="77" spans="2:12" x14ac:dyDescent="0.25">
      <c r="B77">
        <f>'Planilha de Pontuação'!A184</f>
        <v>0</v>
      </c>
      <c r="C77" t="str">
        <f>'Planilha de Pontuação'!B184</f>
        <v>Evento/Livro</v>
      </c>
      <c r="D77">
        <f>'Planilha de Pontuação'!C184</f>
        <v>0</v>
      </c>
      <c r="E77">
        <f>'Planilha de Pontuação'!D184</f>
        <v>0</v>
      </c>
      <c r="F77">
        <f>'Planilha de Pontuação'!E184</f>
        <v>0</v>
      </c>
      <c r="G77">
        <f>'Planilha de Pontuação'!F184</f>
        <v>0</v>
      </c>
      <c r="I77">
        <f>IF(F77="resumo",0.2,0)</f>
        <v>0</v>
      </c>
      <c r="J77">
        <f>IF(F77="resumo estendido",0.4,0)</f>
        <v>0</v>
      </c>
      <c r="K77">
        <f>IF(F77="trabalho completo",0.5,0)</f>
        <v>0</v>
      </c>
      <c r="L77">
        <f>IF(F77="capítulo de livro",0.5,0)</f>
        <v>0</v>
      </c>
    </row>
    <row r="78" spans="2:12" x14ac:dyDescent="0.25">
      <c r="B78">
        <f>'Planilha de Pontuação'!A185</f>
        <v>0</v>
      </c>
      <c r="C78">
        <f>'Planilha de Pontuação'!B185</f>
        <v>0</v>
      </c>
      <c r="D78">
        <f>'Planilha de Pontuação'!C185</f>
        <v>0</v>
      </c>
      <c r="E78">
        <f>'Planilha de Pontuação'!D185</f>
        <v>0</v>
      </c>
      <c r="F78">
        <f>'Planilha de Pontuação'!E185</f>
        <v>0</v>
      </c>
      <c r="G78">
        <f>'Planilha de Pontuação'!F185</f>
        <v>0</v>
      </c>
    </row>
    <row r="79" spans="2:12" x14ac:dyDescent="0.25">
      <c r="B79">
        <f>'Planilha de Pontuação'!A186</f>
        <v>15</v>
      </c>
      <c r="C79" t="str">
        <f>'Planilha de Pontuação'!B186</f>
        <v>Trabalho</v>
      </c>
      <c r="D79">
        <f>'Planilha de Pontuação'!C186</f>
        <v>0</v>
      </c>
      <c r="E79" t="str">
        <f>'Planilha de Pontuação'!D186</f>
        <v>Data</v>
      </c>
      <c r="F79" t="str">
        <f>'Planilha de Pontuação'!E186</f>
        <v>Categoria</v>
      </c>
      <c r="G79" t="str">
        <f>'Planilha de Pontuação'!F186</f>
        <v>Pontos</v>
      </c>
    </row>
    <row r="80" spans="2:12" x14ac:dyDescent="0.25">
      <c r="B80">
        <f>'Planilha de Pontuação'!A187</f>
        <v>0</v>
      </c>
      <c r="C80" t="str">
        <f>'Planilha de Pontuação'!B187</f>
        <v>Evento/Livro</v>
      </c>
      <c r="D80">
        <f>'Planilha de Pontuação'!C187</f>
        <v>0</v>
      </c>
      <c r="E80">
        <f>'Planilha de Pontuação'!D187</f>
        <v>0</v>
      </c>
      <c r="F80">
        <f>'Planilha de Pontuação'!E187</f>
        <v>0</v>
      </c>
      <c r="G80">
        <f>'Planilha de Pontuação'!F187</f>
        <v>0</v>
      </c>
      <c r="I80">
        <f>IF(F80="resumo",0.2,0)</f>
        <v>0</v>
      </c>
      <c r="J80">
        <f>IF(F80="resumo estendido",0.4,0)</f>
        <v>0</v>
      </c>
      <c r="K80">
        <f>IF(F80="trabalho completo",0.5,0)</f>
        <v>0</v>
      </c>
      <c r="L80">
        <f>IF(F80="capítulo de livro",0.5,0)</f>
        <v>0</v>
      </c>
    </row>
    <row r="82" spans="9:12" x14ac:dyDescent="0.25">
      <c r="I82" s="95">
        <f>IF(SUM(I38:I81)&lt;=1,SUM(I38:I81),1)</f>
        <v>0</v>
      </c>
      <c r="J82" s="96">
        <f>IF(SUM(J38:J81)&lt;=1.2,SUM(J38:J81),1.2)</f>
        <v>0</v>
      </c>
      <c r="K82" s="96">
        <f>IF(SUM(K38:K81)&lt;=1.5,SUM(K38:K81),1.5)</f>
        <v>0</v>
      </c>
      <c r="L82" s="97">
        <f>IF(SUM(L38:L81)&lt;=1,SUM(L38:L81),1)</f>
        <v>0</v>
      </c>
    </row>
  </sheetData>
  <sheetProtection algorithmName="SHA-512" hashValue="0F7yr4ihC2jSxAV3doOyt88UkChNinu9y6wolaM5jtwQjQkxJeZJTYtK+9HwPpESsoy48VA24zDIY8d6N0uYnw==" saltValue="da3tergR/KFBqRXVIuSF+Q==" spinCount="100000" sheet="1" objects="1" scenarios="1"/>
  <mergeCells count="5">
    <mergeCell ref="F2:I2"/>
    <mergeCell ref="F3:I3"/>
    <mergeCell ref="F4:I4"/>
    <mergeCell ref="F5:I5"/>
    <mergeCell ref="F6:I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 de Pontuação</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Delgado</dc:creator>
  <cp:lastModifiedBy>Adriana Delgado</cp:lastModifiedBy>
  <dcterms:created xsi:type="dcterms:W3CDTF">2020-11-11T13:02:33Z</dcterms:created>
  <dcterms:modified xsi:type="dcterms:W3CDTF">2020-11-12T23:45:23Z</dcterms:modified>
</cp:coreProperties>
</file>