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706806\Documents\Pós-Materiais_atual\Processo Seletivo\1º Sem_26\"/>
    </mc:Choice>
  </mc:AlternateContent>
  <xr:revisionPtr revIDLastSave="0" documentId="13_ncr:1_{88168518-3D7F-42B7-B76B-B749EE6EE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 de Pontuação" sheetId="1" r:id="rId1"/>
    <sheet name="Resumo" sheetId="3" r:id="rId2"/>
    <sheet name="Planilh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3" i="1" l="1"/>
  <c r="F192" i="1"/>
  <c r="F191" i="1"/>
  <c r="F70" i="1"/>
  <c r="F69" i="1"/>
  <c r="F59" i="1"/>
  <c r="F195" i="1" l="1"/>
  <c r="F180" i="1"/>
  <c r="F177" i="1"/>
  <c r="F174" i="1"/>
  <c r="F171" i="1"/>
  <c r="F168" i="1"/>
  <c r="F152" i="1"/>
  <c r="F149" i="1"/>
  <c r="F146" i="1"/>
  <c r="F143" i="1"/>
  <c r="F140" i="1"/>
  <c r="F137" i="1"/>
  <c r="F126" i="1"/>
  <c r="F123" i="1"/>
  <c r="F120" i="1"/>
  <c r="F117" i="1"/>
  <c r="F114" i="1"/>
  <c r="F111" i="1"/>
  <c r="F95" i="1"/>
  <c r="F90" i="1"/>
  <c r="F80" i="1"/>
  <c r="F82" i="1"/>
  <c r="F81" i="1"/>
  <c r="F71" i="1"/>
  <c r="F73" i="1" s="1"/>
  <c r="H15" i="3" s="1"/>
  <c r="F61" i="1"/>
  <c r="F60" i="1"/>
  <c r="F50" i="1"/>
  <c r="F45" i="1"/>
  <c r="F40" i="1"/>
  <c r="F35" i="1"/>
  <c r="F30" i="1"/>
  <c r="F182" i="1" l="1"/>
  <c r="H28" i="3" s="1"/>
  <c r="F128" i="1"/>
  <c r="H24" i="3" s="1"/>
  <c r="F154" i="1"/>
  <c r="H26" i="3" s="1"/>
  <c r="F63" i="1"/>
  <c r="H13" i="3" s="1"/>
  <c r="F84" i="1"/>
  <c r="H17" i="3" s="1"/>
  <c r="F20" i="1"/>
  <c r="F15" i="1"/>
  <c r="B38" i="2"/>
  <c r="C38" i="2"/>
  <c r="D38" i="2"/>
  <c r="E38" i="2"/>
  <c r="F38" i="2"/>
  <c r="I38" i="2" s="1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L41" i="2" s="1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L44" i="2" s="1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I47" i="2" s="1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J50" i="2" s="1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L53" i="2" s="1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L56" i="2" s="1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J59" i="2" s="1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J62" i="2" s="1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L65" i="2" s="1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L68" i="2" s="1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J71" i="2" s="1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J74" i="2" s="1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K77" i="2" s="1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L80" i="2" s="1"/>
  <c r="C37" i="2"/>
  <c r="D37" i="2"/>
  <c r="E37" i="2"/>
  <c r="F37" i="2"/>
  <c r="G37" i="2"/>
  <c r="B37" i="2"/>
  <c r="F54" i="1"/>
  <c r="H11" i="3" s="1"/>
  <c r="G4" i="3" l="1"/>
  <c r="F24" i="1"/>
  <c r="H9" i="3" s="1"/>
  <c r="I41" i="2"/>
  <c r="J41" i="2"/>
  <c r="K41" i="2"/>
  <c r="K74" i="2"/>
  <c r="J53" i="2"/>
  <c r="K50" i="2"/>
  <c r="K38" i="2"/>
  <c r="L38" i="2"/>
  <c r="I80" i="2"/>
  <c r="K80" i="2"/>
  <c r="J80" i="2"/>
  <c r="I77" i="2"/>
  <c r="J77" i="2"/>
  <c r="L77" i="2"/>
  <c r="I74" i="2"/>
  <c r="L74" i="2"/>
  <c r="I71" i="2"/>
  <c r="L71" i="2"/>
  <c r="K71" i="2"/>
  <c r="J68" i="2"/>
  <c r="I68" i="2"/>
  <c r="K68" i="2"/>
  <c r="I65" i="2"/>
  <c r="J65" i="2"/>
  <c r="K65" i="2"/>
  <c r="I62" i="2"/>
  <c r="L62" i="2"/>
  <c r="K62" i="2"/>
  <c r="L59" i="2"/>
  <c r="I59" i="2"/>
  <c r="K59" i="2"/>
  <c r="J56" i="2"/>
  <c r="I56" i="2"/>
  <c r="K56" i="2"/>
  <c r="I53" i="2"/>
  <c r="K53" i="2"/>
  <c r="L50" i="2"/>
  <c r="I50" i="2"/>
  <c r="J47" i="2"/>
  <c r="L47" i="2"/>
  <c r="K47" i="2"/>
  <c r="J44" i="2"/>
  <c r="K44" i="2"/>
  <c r="I44" i="2"/>
  <c r="J38" i="2"/>
  <c r="G80" i="2"/>
  <c r="G77" i="2"/>
  <c r="G74" i="2"/>
  <c r="G71" i="2"/>
  <c r="G68" i="2"/>
  <c r="G65" i="2"/>
  <c r="G62" i="2"/>
  <c r="G59" i="2"/>
  <c r="G56" i="2"/>
  <c r="G53" i="2"/>
  <c r="G50" i="2"/>
  <c r="G47" i="2"/>
  <c r="G44" i="2"/>
  <c r="G41" i="2"/>
  <c r="F99" i="1"/>
  <c r="H19" i="3" s="1"/>
  <c r="G38" i="2"/>
  <c r="E4" i="3" l="1"/>
  <c r="I82" i="2"/>
  <c r="J82" i="2"/>
  <c r="L82" i="2"/>
  <c r="K82" i="2"/>
</calcChain>
</file>

<file path=xl/sharedStrings.xml><?xml version="1.0" encoding="utf-8"?>
<sst xmlns="http://schemas.openxmlformats.org/spreadsheetml/2006/main" count="260" uniqueCount="92">
  <si>
    <t xml:space="preserve">Candidato ao curso de </t>
  </si>
  <si>
    <t>Mestrado</t>
  </si>
  <si>
    <t>Doutorado</t>
  </si>
  <si>
    <t>Nome do Candidato</t>
  </si>
  <si>
    <t>sim</t>
  </si>
  <si>
    <t>não</t>
  </si>
  <si>
    <t>Solicita bolsa?</t>
  </si>
  <si>
    <t>1,0 ponto por curso de especialização concluído (mínimo 360 horas)</t>
  </si>
  <si>
    <t>0,5 ponto por curso de aperfeiçoamento concluído (mínimo 180 horas);</t>
  </si>
  <si>
    <t>Início</t>
  </si>
  <si>
    <t>Término</t>
  </si>
  <si>
    <t>Pontos</t>
  </si>
  <si>
    <t>3.    Iniciação Científica</t>
  </si>
  <si>
    <t>Projeto</t>
  </si>
  <si>
    <t>4.   Experiência docente</t>
  </si>
  <si>
    <t>Instituição – nível (Fundamental, Médio, Superior)</t>
  </si>
  <si>
    <t>5.   Experiência em empresa</t>
  </si>
  <si>
    <t>Empresa</t>
  </si>
  <si>
    <t>Trabalho</t>
  </si>
  <si>
    <t>Evento</t>
  </si>
  <si>
    <t>Data</t>
  </si>
  <si>
    <t>Categoria</t>
  </si>
  <si>
    <t>0,2 ponto por resumo (abstract) (máximo 1,0 ponto)</t>
  </si>
  <si>
    <t>0,4 ponto por resumo estendido (máximo 1,2 ponto)</t>
  </si>
  <si>
    <t>0,5 ponto por trabalho completo (máximo 1,5 ponto)</t>
  </si>
  <si>
    <t xml:space="preserve">0,5 ponto por capítulo de livro (máximo 1,0 ponto)
</t>
  </si>
  <si>
    <t>Considerar a classificação das revistas na Área de Materiais da Capes (classificação mais atual)</t>
  </si>
  <si>
    <t>Artigo</t>
  </si>
  <si>
    <t>Revista</t>
  </si>
  <si>
    <t xml:space="preserve">0,2 pontos por mês efetivo no exterior durante o Mestrado
</t>
  </si>
  <si>
    <t>Instituição</t>
  </si>
  <si>
    <t>País</t>
  </si>
  <si>
    <t>Atividades Desenvolvidas</t>
  </si>
  <si>
    <t>Curso</t>
  </si>
  <si>
    <t>Horas</t>
  </si>
  <si>
    <t>especialização</t>
  </si>
  <si>
    <t>aperfeiçoamento</t>
  </si>
  <si>
    <t xml:space="preserve">  </t>
  </si>
  <si>
    <t>durante Mestrado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</si>
  <si>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</si>
  <si>
    <t>Resumo</t>
  </si>
  <si>
    <t>estendido</t>
  </si>
  <si>
    <t>completo</t>
  </si>
  <si>
    <t>cap. Livro</t>
  </si>
  <si>
    <t>Total do item</t>
  </si>
  <si>
    <t>2.    Cursos de curta duração (mínimo 30 h)</t>
  </si>
  <si>
    <t>0,2 ponto por mês realizado</t>
  </si>
  <si>
    <t xml:space="preserve">Máximo do item  </t>
  </si>
  <si>
    <t>1,0 ponto por ano (contar as frações)</t>
  </si>
  <si>
    <t>0,5 ponto por ano (contar as frações)</t>
  </si>
  <si>
    <r>
      <t>6.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Verdana"/>
        <family val="2"/>
      </rPr>
      <t xml:space="preserve"> Experiência Internacional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</si>
  <si>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desde que pertinentes à área de materiais e afins </t>
    </r>
  </si>
  <si>
    <r>
      <t xml:space="preserve">2.    Cursos de curta duração desde que pertinentes à área de materiais e afins. </t>
    </r>
    <r>
      <rPr>
        <sz val="9"/>
        <color theme="1"/>
        <rFont val="Verdana"/>
        <family val="2"/>
      </rPr>
      <t>Não incluir cursos de línguas, informática ou palestras.</t>
    </r>
  </si>
  <si>
    <t>5.   Experiência em empresa (inclusive estágio) na área de materiais ou afins</t>
  </si>
  <si>
    <t>0,1 ponto por mês efetivo no exterior durante a Graduação ou em Intercâmbio</t>
  </si>
  <si>
    <t>durante Graduação ou Intercâmbio</t>
  </si>
  <si>
    <t>Nota 2A - Formação e Experiência</t>
  </si>
  <si>
    <t>6.   Experiência internacional</t>
  </si>
  <si>
    <t>Nota 2A</t>
  </si>
  <si>
    <t>Nota 2B</t>
  </si>
  <si>
    <t>Nota 2B - Produção</t>
  </si>
  <si>
    <t>0,5 ponto para apresentação de poster</t>
  </si>
  <si>
    <t>1,0 ponto para apresentação oral</t>
  </si>
  <si>
    <r>
      <t>1.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</si>
  <si>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poster</t>
  </si>
  <si>
    <t>oral</t>
  </si>
  <si>
    <r>
      <t>2.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Internacional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</si>
  <si>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0,8 ponto para apresentação de poster</t>
  </si>
  <si>
    <t>2,0 ponto para apresentação oral</t>
  </si>
  <si>
    <t>Desde que apresentado pelo próprio candidato. Não incluir apresentações realizadas por co-autores.</t>
  </si>
  <si>
    <r>
      <t>3.</t>
    </r>
    <r>
      <rPr>
        <b/>
        <sz val="7"/>
        <color theme="1"/>
        <rFont val="Times New Roman"/>
        <family val="1"/>
      </rPr>
      <t>   </t>
    </r>
    <r>
      <rPr>
        <b/>
        <sz val="9"/>
        <color theme="1"/>
        <rFont val="Verdana"/>
        <family val="2"/>
      </rPr>
      <t>Artigos publicados nos últimos 5 anos e aceitos (no Prelo) em periódicos indexados</t>
    </r>
  </si>
  <si>
    <t>Considerar apenas artigos aceitos até a data de encerramento das inscrições, com envio da cópia do email/comprovante de aceite do artigo</t>
  </si>
  <si>
    <t>1o. autor Qualis A</t>
  </si>
  <si>
    <t>Co-autor Qualis A</t>
  </si>
  <si>
    <t>1o. autor Qualis B</t>
  </si>
  <si>
    <t>Co-autor Qualis B</t>
  </si>
  <si>
    <t>1.    Apresentação de trabalho em Congresso Nacional</t>
  </si>
  <si>
    <t>2.    Apresentação de trabalho em Congresso Internacional</t>
  </si>
  <si>
    <t>3.   Artigos publicados nos últimos 5 anos e aceitos</t>
  </si>
  <si>
    <t>Pontuação máxima: 10 pontos</t>
  </si>
  <si>
    <t>4.   Orientações e coorientações, IC, TCC ou projetos de extensão</t>
  </si>
  <si>
    <t>0,5 ponto por orientação (ou coorientação) concluida de projeto de extensão</t>
  </si>
  <si>
    <t>0,5 ponto por orientação (ou coorientação) concluida de Iniciação Científica</t>
  </si>
  <si>
    <t>1,0 ponto por orientação (ou coorientação) concluida de Trabalho de Conclusão de Curso</t>
  </si>
  <si>
    <t>1,5 ponto por orientação (ou coorientação) concluida de Pós-Graduação</t>
  </si>
  <si>
    <r>
      <t xml:space="preserve">4,0 pontos por artigo para 1o. autor em revista Qualis A da Capes </t>
    </r>
    <r>
      <rPr>
        <b/>
        <i/>
        <sz val="9"/>
        <color theme="9" tint="-0.249977111117893"/>
        <rFont val="Verdana"/>
        <family val="2"/>
      </rPr>
      <t>(P1 a P4)</t>
    </r>
  </si>
  <si>
    <r>
      <t xml:space="preserve">2,0 pontos por artigo para co-autor em revista Qualis A da Capes </t>
    </r>
    <r>
      <rPr>
        <b/>
        <i/>
        <sz val="9"/>
        <color theme="9" tint="-0.249977111117893"/>
        <rFont val="Verdana"/>
        <family val="2"/>
      </rPr>
      <t>(P1 a P4)</t>
    </r>
  </si>
  <si>
    <r>
      <t xml:space="preserve">2,0 pontos por artigo para 1o. autor em revista Qualis B da Capes </t>
    </r>
    <r>
      <rPr>
        <b/>
        <i/>
        <sz val="9"/>
        <color theme="9" tint="-0.249977111117893"/>
        <rFont val="Verdana"/>
        <family val="2"/>
      </rPr>
      <t>(P5 a P7)</t>
    </r>
  </si>
  <si>
    <r>
      <t xml:space="preserve">1,0 pontos por artigo para co-autor em revista Qualis B da Capes </t>
    </r>
    <r>
      <rPr>
        <b/>
        <i/>
        <sz val="9"/>
        <color theme="9" tint="-0.249977111117893"/>
        <rFont val="Verdana"/>
        <family val="2"/>
      </rPr>
      <t>(P5 a P7)</t>
    </r>
  </si>
  <si>
    <r>
      <t>0,4 ponto por curso com mínimo de 60h</t>
    </r>
    <r>
      <rPr>
        <b/>
        <i/>
        <sz val="9"/>
        <color theme="9" tint="-0.249977111117893"/>
        <rFont val="Verdana"/>
        <family val="2"/>
      </rPr>
      <t xml:space="preserve"> (0,2 por 60h)</t>
    </r>
  </si>
  <si>
    <r>
      <t xml:space="preserve">0,2 ponto por curso com mínimo de 30h </t>
    </r>
    <r>
      <rPr>
        <b/>
        <i/>
        <sz val="9"/>
        <color theme="9" tint="-0.249977111117893"/>
        <rFont val="Verdana"/>
        <family val="2"/>
      </rPr>
      <t xml:space="preserve"> (0,1 por 30h)</t>
    </r>
  </si>
  <si>
    <t>4.   Experiência docente (inclusive tutorias e monitorias desde que não seja a monitoria obrigatória para bolsistas CAPES 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</si>
</sst>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7"/>
      <color theme="1"/>
      <name val="Times New Roman"/>
      <family val="1"/>
    </font>
    <font>
      <b/>
      <i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color rgb="FFFF0000"/>
      <name val="Verdana"/>
      <family val="2"/>
    </font>
    <font>
      <b/>
      <i/>
      <sz val="9"/>
      <color rgb="FFFF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Verdana"/>
      <family val="2"/>
    </font>
    <font>
      <b/>
      <sz val="12"/>
      <name val="Calibri"/>
      <family val="2"/>
      <scheme val="minor"/>
    </font>
    <font>
      <b/>
      <sz val="12"/>
      <color theme="1"/>
      <name val="Verdana"/>
      <family val="2"/>
    </font>
    <font>
      <sz val="11"/>
      <name val="Verdana"/>
      <family val="2"/>
    </font>
    <font>
      <b/>
      <i/>
      <sz val="9"/>
      <color theme="9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1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8" xfId="0" applyBorder="1"/>
    <xf numFmtId="0" fontId="12" fillId="3" borderId="7" xfId="0" applyFont="1" applyFill="1" applyBorder="1" applyAlignment="1">
      <alignment horizontal="center"/>
    </xf>
    <xf numFmtId="0" fontId="12" fillId="0" borderId="0" xfId="0" applyFont="1"/>
    <xf numFmtId="0" fontId="0" fillId="3" borderId="5" xfId="0" applyFill="1" applyBorder="1"/>
    <xf numFmtId="0" fontId="0" fillId="3" borderId="0" xfId="0" applyFill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4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10" xfId="0" applyNumberFormat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2" fillId="4" borderId="7" xfId="0" applyFont="1" applyFill="1" applyBorder="1" applyAlignment="1">
      <alignment horizontal="center"/>
    </xf>
    <xf numFmtId="0" fontId="0" fillId="4" borderId="5" xfId="0" applyFill="1" applyBorder="1"/>
    <xf numFmtId="0" fontId="0" fillId="4" borderId="0" xfId="0" applyFill="1"/>
    <xf numFmtId="0" fontId="0" fillId="4" borderId="8" xfId="0" applyFill="1" applyBorder="1" applyAlignment="1">
      <alignment horizontal="center"/>
    </xf>
    <xf numFmtId="0" fontId="2" fillId="0" borderId="0" xfId="0" applyFont="1" applyAlignment="1">
      <alignment vertical="center"/>
    </xf>
    <xf numFmtId="164" fontId="0" fillId="4" borderId="8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right"/>
    </xf>
    <xf numFmtId="164" fontId="1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16" fillId="6" borderId="0" xfId="0" applyFont="1" applyFill="1"/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right"/>
    </xf>
    <xf numFmtId="0" fontId="0" fillId="5" borderId="0" xfId="0" applyFill="1"/>
    <xf numFmtId="164" fontId="15" fillId="5" borderId="0" xfId="0" applyNumberFormat="1" applyFont="1" applyFill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0" fillId="5" borderId="0" xfId="0" applyFill="1" applyAlignment="1">
      <alignment horizontal="right"/>
    </xf>
    <xf numFmtId="0" fontId="17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3" fillId="5" borderId="1" xfId="0" applyFont="1" applyFill="1" applyBorder="1"/>
    <xf numFmtId="0" fontId="3" fillId="5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justify" vertical="center" wrapText="1"/>
      <protection locked="0"/>
    </xf>
    <xf numFmtId="14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>
      <alignment horizontal="center" vertical="center" wrapText="1"/>
    </xf>
    <xf numFmtId="0" fontId="13" fillId="5" borderId="14" xfId="0" applyFont="1" applyFill="1" applyBorder="1" applyAlignment="1">
      <alignment horizontal="right"/>
    </xf>
    <xf numFmtId="164" fontId="13" fillId="5" borderId="1" xfId="0" applyNumberFormat="1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5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7" fillId="5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2" fillId="4" borderId="6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topLeftCell="A90" workbookViewId="0">
      <selection activeCell="D111" sqref="D111"/>
    </sheetView>
  </sheetViews>
  <sheetFormatPr defaultRowHeight="15" x14ac:dyDescent="0.25"/>
  <cols>
    <col min="1" max="1" width="9.140625" style="9"/>
    <col min="2" max="2" width="14.28515625" customWidth="1"/>
    <col min="3" max="3" width="64.7109375" customWidth="1"/>
    <col min="4" max="4" width="17.28515625" style="10" customWidth="1"/>
    <col min="5" max="5" width="16.7109375" style="10" customWidth="1"/>
    <col min="6" max="6" width="11.85546875" customWidth="1"/>
    <col min="9" max="9" width="9.85546875" customWidth="1"/>
    <col min="10" max="10" width="20.7109375" customWidth="1"/>
    <col min="11" max="11" width="10.7109375" customWidth="1"/>
    <col min="12" max="12" width="20.7109375" customWidth="1"/>
    <col min="13" max="13" width="9.140625" style="10"/>
  </cols>
  <sheetData>
    <row r="1" spans="1:16" ht="15" customHeight="1" thickBot="1" x14ac:dyDescent="0.3">
      <c r="C1" s="11"/>
    </row>
    <row r="2" spans="1:16" ht="15" customHeight="1" thickBot="1" x14ac:dyDescent="0.3">
      <c r="C2" s="12" t="s">
        <v>3</v>
      </c>
      <c r="D2" s="118" t="s">
        <v>0</v>
      </c>
      <c r="E2" s="119"/>
      <c r="F2" s="1"/>
    </row>
    <row r="3" spans="1:16" ht="15" customHeight="1" thickBot="1" x14ac:dyDescent="0.3">
      <c r="C3" s="122"/>
      <c r="F3" s="13"/>
    </row>
    <row r="4" spans="1:16" ht="15.75" customHeight="1" thickBot="1" x14ac:dyDescent="0.3">
      <c r="C4" s="123"/>
      <c r="D4" s="120" t="s">
        <v>6</v>
      </c>
      <c r="E4" s="121"/>
      <c r="F4" s="2"/>
    </row>
    <row r="5" spans="1:16" ht="15.75" thickBot="1" x14ac:dyDescent="0.3"/>
    <row r="6" spans="1:16" ht="19.5" thickBot="1" x14ac:dyDescent="0.35">
      <c r="B6" s="129" t="s">
        <v>56</v>
      </c>
      <c r="C6" s="130"/>
      <c r="D6" s="130"/>
      <c r="E6" s="130"/>
      <c r="F6" s="131"/>
      <c r="N6" s="15"/>
      <c r="O6" s="15"/>
      <c r="P6" s="15"/>
    </row>
    <row r="7" spans="1:16" ht="15.75" x14ac:dyDescent="0.25">
      <c r="C7" s="73" t="s">
        <v>79</v>
      </c>
    </row>
    <row r="8" spans="1:16" ht="24.75" customHeight="1" x14ac:dyDescent="0.25">
      <c r="C8" s="103" t="s">
        <v>51</v>
      </c>
      <c r="D8" s="103"/>
      <c r="E8" s="103"/>
      <c r="F8" s="103"/>
    </row>
    <row r="9" spans="1:16" ht="24.75" customHeight="1" x14ac:dyDescent="0.25">
      <c r="C9" s="74"/>
      <c r="D9" s="71"/>
      <c r="E9" s="71"/>
      <c r="F9" s="71"/>
    </row>
    <row r="10" spans="1:16" x14ac:dyDescent="0.25">
      <c r="C10" s="99" t="s">
        <v>7</v>
      </c>
      <c r="D10" s="99"/>
      <c r="E10" s="99"/>
      <c r="F10" s="99"/>
    </row>
    <row r="11" spans="1:16" ht="15.75" thickBot="1" x14ac:dyDescent="0.3">
      <c r="C11" s="98" t="s">
        <v>8</v>
      </c>
      <c r="D11" s="98"/>
      <c r="E11" s="98"/>
      <c r="F11" s="98"/>
    </row>
    <row r="12" spans="1:16" ht="15.75" thickBot="1" x14ac:dyDescent="0.3">
      <c r="C12" s="72"/>
      <c r="D12" s="72"/>
      <c r="E12" s="72"/>
      <c r="F12" s="72"/>
    </row>
    <row r="13" spans="1:16" ht="15.75" thickBot="1" x14ac:dyDescent="0.3">
      <c r="C13" s="72"/>
      <c r="D13" s="72"/>
      <c r="E13" s="72"/>
      <c r="F13" s="72"/>
    </row>
    <row r="14" spans="1:16" ht="15.75" thickBot="1" x14ac:dyDescent="0.3">
      <c r="A14" s="20">
        <v>1</v>
      </c>
      <c r="B14" s="21" t="s">
        <v>30</v>
      </c>
      <c r="C14" s="3"/>
      <c r="D14" s="22" t="s">
        <v>9</v>
      </c>
      <c r="E14" s="22" t="s">
        <v>10</v>
      </c>
      <c r="F14" s="22" t="s">
        <v>11</v>
      </c>
      <c r="G14" s="23"/>
    </row>
    <row r="15" spans="1:16" ht="15.75" thickBot="1" x14ac:dyDescent="0.3">
      <c r="A15" s="20"/>
      <c r="B15" s="134" t="s">
        <v>33</v>
      </c>
      <c r="C15" s="124"/>
      <c r="D15" s="4"/>
      <c r="E15" s="4"/>
      <c r="F15" s="109">
        <f>IF(AND(E17="especialização",D17&gt;=360),1,IF(AND(E17="especialização",D17&lt;360),0.5,IF(E17="aperfeiçoamento",0.5,0)))</f>
        <v>0</v>
      </c>
      <c r="G15" s="24"/>
    </row>
    <row r="16" spans="1:16" ht="15.75" customHeight="1" thickBot="1" x14ac:dyDescent="0.3">
      <c r="A16" s="20"/>
      <c r="B16" s="135"/>
      <c r="C16" s="125"/>
      <c r="D16" s="25" t="s">
        <v>34</v>
      </c>
      <c r="E16" s="22" t="s">
        <v>21</v>
      </c>
      <c r="F16" s="110"/>
      <c r="G16" s="24"/>
    </row>
    <row r="17" spans="1:7" ht="15.75" customHeight="1" thickBot="1" x14ac:dyDescent="0.3">
      <c r="A17" s="20"/>
      <c r="B17" s="136"/>
      <c r="C17" s="126"/>
      <c r="D17" s="38"/>
      <c r="E17" s="39"/>
      <c r="F17" s="111"/>
      <c r="G17" s="24"/>
    </row>
    <row r="18" spans="1:7" ht="15.75" thickBot="1" x14ac:dyDescent="0.3">
      <c r="A18" s="20"/>
    </row>
    <row r="19" spans="1:7" ht="15.75" thickBot="1" x14ac:dyDescent="0.3">
      <c r="A19" s="20">
        <v>2</v>
      </c>
      <c r="B19" s="21" t="s">
        <v>30</v>
      </c>
      <c r="C19" s="3"/>
      <c r="D19" s="22" t="s">
        <v>9</v>
      </c>
      <c r="E19" s="22" t="s">
        <v>10</v>
      </c>
      <c r="F19" s="22" t="s">
        <v>11</v>
      </c>
      <c r="G19" s="23"/>
    </row>
    <row r="20" spans="1:7" ht="15.75" thickBot="1" x14ac:dyDescent="0.3">
      <c r="A20" s="20"/>
      <c r="B20" s="134" t="s">
        <v>33</v>
      </c>
      <c r="C20" s="124"/>
      <c r="D20" s="4"/>
      <c r="E20" s="4"/>
      <c r="F20" s="109">
        <f>IF(AND(E22="especialização",D22&gt;=360),1,IF(AND(E22="especialização",D22&lt;360),0.5,IF(E22="aperfeiçoamento",0.5,0)))</f>
        <v>0</v>
      </c>
      <c r="G20" s="24"/>
    </row>
    <row r="21" spans="1:7" ht="15.75" customHeight="1" thickBot="1" x14ac:dyDescent="0.3">
      <c r="A21" s="20"/>
      <c r="B21" s="135"/>
      <c r="C21" s="125"/>
      <c r="D21" s="25" t="s">
        <v>34</v>
      </c>
      <c r="E21" s="22" t="s">
        <v>21</v>
      </c>
      <c r="F21" s="110"/>
      <c r="G21" s="24"/>
    </row>
    <row r="22" spans="1:7" ht="15" customHeight="1" thickBot="1" x14ac:dyDescent="0.3">
      <c r="A22" s="20"/>
      <c r="B22" s="136"/>
      <c r="C22" s="126"/>
      <c r="D22" s="38"/>
      <c r="E22" s="39"/>
      <c r="F22" s="111"/>
      <c r="G22" s="24"/>
    </row>
    <row r="23" spans="1:7" ht="15.75" customHeight="1" thickBot="1" x14ac:dyDescent="0.3">
      <c r="A23" s="20"/>
    </row>
    <row r="24" spans="1:7" ht="16.5" thickBot="1" x14ac:dyDescent="0.3">
      <c r="A24" s="20"/>
      <c r="C24" s="44" t="s">
        <v>47</v>
      </c>
      <c r="D24" s="45">
        <v>1</v>
      </c>
      <c r="E24" s="46" t="s">
        <v>44</v>
      </c>
      <c r="F24" s="47">
        <f>IF((F15+F20)&gt;1, 1,(F15+F20))</f>
        <v>0</v>
      </c>
    </row>
    <row r="25" spans="1:7" ht="22.5" customHeight="1" x14ac:dyDescent="0.25">
      <c r="G25" s="23"/>
    </row>
    <row r="26" spans="1:7" ht="26.25" customHeight="1" x14ac:dyDescent="0.25">
      <c r="C26" s="103" t="s">
        <v>52</v>
      </c>
      <c r="D26" s="103"/>
      <c r="E26" s="103"/>
      <c r="F26" s="103"/>
      <c r="G26" s="24"/>
    </row>
    <row r="27" spans="1:7" ht="15.75" customHeight="1" x14ac:dyDescent="0.25">
      <c r="C27" s="99" t="s">
        <v>90</v>
      </c>
      <c r="D27" s="99"/>
      <c r="E27" s="99"/>
      <c r="F27" s="99"/>
      <c r="G27" s="24"/>
    </row>
    <row r="28" spans="1:7" ht="15.75" customHeight="1" thickBot="1" x14ac:dyDescent="0.3">
      <c r="C28" s="99" t="s">
        <v>89</v>
      </c>
      <c r="D28" s="99"/>
      <c r="E28" s="99"/>
      <c r="F28" s="99"/>
      <c r="G28" s="24"/>
    </row>
    <row r="29" spans="1:7" ht="15.75" thickBot="1" x14ac:dyDescent="0.3">
      <c r="A29" s="20">
        <v>1</v>
      </c>
      <c r="B29" s="21" t="s">
        <v>30</v>
      </c>
      <c r="C29" s="3"/>
      <c r="D29" s="22" t="s">
        <v>9</v>
      </c>
      <c r="E29" s="22" t="s">
        <v>10</v>
      </c>
      <c r="F29" s="22" t="s">
        <v>11</v>
      </c>
    </row>
    <row r="30" spans="1:7" ht="15.75" customHeight="1" thickBot="1" x14ac:dyDescent="0.3">
      <c r="A30" s="20"/>
      <c r="B30" s="134" t="s">
        <v>33</v>
      </c>
      <c r="C30" s="124"/>
      <c r="D30" s="4"/>
      <c r="E30" s="4"/>
      <c r="F30" s="109">
        <f>IF(D32&gt;59,0.4,IF(D32&gt;29,0.2,0))</f>
        <v>0</v>
      </c>
    </row>
    <row r="31" spans="1:7" ht="24.75" customHeight="1" thickBot="1" x14ac:dyDescent="0.3">
      <c r="A31" s="20"/>
      <c r="B31" s="135"/>
      <c r="C31" s="125"/>
      <c r="D31" s="25" t="s">
        <v>34</v>
      </c>
      <c r="E31" s="22"/>
      <c r="F31" s="110"/>
    </row>
    <row r="32" spans="1:7" ht="15.75" thickBot="1" x14ac:dyDescent="0.3">
      <c r="A32" s="20"/>
      <c r="B32" s="136"/>
      <c r="C32" s="126"/>
      <c r="D32" s="38"/>
      <c r="E32" s="25"/>
      <c r="F32" s="111"/>
    </row>
    <row r="33" spans="1:8" ht="15.75" thickBot="1" x14ac:dyDescent="0.3">
      <c r="A33" s="20"/>
    </row>
    <row r="34" spans="1:8" ht="15" customHeight="1" thickBot="1" x14ac:dyDescent="0.3">
      <c r="A34" s="20">
        <v>2</v>
      </c>
      <c r="B34" s="21" t="s">
        <v>30</v>
      </c>
      <c r="C34" s="3"/>
      <c r="D34" s="22" t="s">
        <v>9</v>
      </c>
      <c r="E34" s="22" t="s">
        <v>10</v>
      </c>
      <c r="F34" s="22" t="s">
        <v>11</v>
      </c>
    </row>
    <row r="35" spans="1:8" ht="15.75" thickBot="1" x14ac:dyDescent="0.3">
      <c r="A35" s="20"/>
      <c r="B35" s="134" t="s">
        <v>33</v>
      </c>
      <c r="C35" s="124"/>
      <c r="D35" s="4"/>
      <c r="E35" s="4"/>
      <c r="F35" s="109">
        <f>IF(D37&gt;59,0.4,IF(D37&gt;29,0.2,0))</f>
        <v>0</v>
      </c>
    </row>
    <row r="36" spans="1:8" ht="15.75" thickBot="1" x14ac:dyDescent="0.3">
      <c r="A36" s="20"/>
      <c r="B36" s="135"/>
      <c r="C36" s="125"/>
      <c r="D36" s="25" t="s">
        <v>34</v>
      </c>
      <c r="E36" s="22"/>
      <c r="F36" s="110"/>
    </row>
    <row r="37" spans="1:8" ht="15.75" thickBot="1" x14ac:dyDescent="0.3">
      <c r="A37" s="20"/>
      <c r="B37" s="136"/>
      <c r="C37" s="126"/>
      <c r="D37" s="38"/>
      <c r="E37" s="25"/>
      <c r="F37" s="111"/>
    </row>
    <row r="38" spans="1:8" ht="15.75" thickBot="1" x14ac:dyDescent="0.3">
      <c r="A38" s="20"/>
    </row>
    <row r="39" spans="1:8" ht="15.75" thickBot="1" x14ac:dyDescent="0.3">
      <c r="A39" s="20">
        <v>3</v>
      </c>
      <c r="B39" s="21" t="s">
        <v>30</v>
      </c>
      <c r="C39" s="3"/>
      <c r="D39" s="22" t="s">
        <v>9</v>
      </c>
      <c r="E39" s="22" t="s">
        <v>10</v>
      </c>
      <c r="F39" s="22" t="s">
        <v>11</v>
      </c>
    </row>
    <row r="40" spans="1:8" ht="15.75" thickBot="1" x14ac:dyDescent="0.3">
      <c r="B40" s="134" t="s">
        <v>33</v>
      </c>
      <c r="C40" s="124"/>
      <c r="D40" s="4"/>
      <c r="E40" s="4"/>
      <c r="F40" s="109">
        <f>IF(D42&gt;59,0.4,IF(D42&gt;29,0.2,0))</f>
        <v>0</v>
      </c>
    </row>
    <row r="41" spans="1:8" ht="15.75" thickBot="1" x14ac:dyDescent="0.3">
      <c r="B41" s="135"/>
      <c r="C41" s="125"/>
      <c r="D41" s="25" t="s">
        <v>34</v>
      </c>
      <c r="E41" s="22"/>
      <c r="F41" s="110"/>
    </row>
    <row r="42" spans="1:8" ht="15.75" thickBot="1" x14ac:dyDescent="0.3">
      <c r="B42" s="136"/>
      <c r="C42" s="126"/>
      <c r="D42" s="38"/>
      <c r="E42" s="25"/>
      <c r="F42" s="111"/>
    </row>
    <row r="43" spans="1:8" ht="15.75" thickBot="1" x14ac:dyDescent="0.3"/>
    <row r="44" spans="1:8" ht="15.75" thickBot="1" x14ac:dyDescent="0.3">
      <c r="A44" s="20">
        <v>4</v>
      </c>
      <c r="B44" s="21" t="s">
        <v>30</v>
      </c>
      <c r="C44" s="3"/>
      <c r="D44" s="22" t="s">
        <v>9</v>
      </c>
      <c r="E44" s="22" t="s">
        <v>10</v>
      </c>
      <c r="F44" s="22" t="s">
        <v>11</v>
      </c>
      <c r="H44" s="75"/>
    </row>
    <row r="45" spans="1:8" ht="15.75" thickBot="1" x14ac:dyDescent="0.3">
      <c r="A45" s="20"/>
      <c r="B45" s="134" t="s">
        <v>33</v>
      </c>
      <c r="C45" s="124"/>
      <c r="D45" s="4"/>
      <c r="E45" s="4"/>
      <c r="F45" s="109">
        <f>IF(D47&gt;59,0.4,IF(D47&gt;29,0.2,0))</f>
        <v>0</v>
      </c>
      <c r="G45" t="s">
        <v>37</v>
      </c>
    </row>
    <row r="46" spans="1:8" ht="15.75" thickBot="1" x14ac:dyDescent="0.3">
      <c r="A46" s="20"/>
      <c r="B46" s="135"/>
      <c r="C46" s="125"/>
      <c r="D46" s="25" t="s">
        <v>34</v>
      </c>
      <c r="E46" s="22"/>
      <c r="F46" s="110"/>
    </row>
    <row r="47" spans="1:8" ht="15.75" thickBot="1" x14ac:dyDescent="0.3">
      <c r="A47" s="20"/>
      <c r="B47" s="136"/>
      <c r="C47" s="126"/>
      <c r="D47" s="38"/>
      <c r="E47" s="25"/>
      <c r="F47" s="111"/>
    </row>
    <row r="48" spans="1:8" ht="15.75" thickBot="1" x14ac:dyDescent="0.3">
      <c r="A48" s="20"/>
    </row>
    <row r="49" spans="1:13" ht="15" customHeight="1" thickBot="1" x14ac:dyDescent="0.3">
      <c r="A49" s="20">
        <v>5</v>
      </c>
      <c r="B49" s="21" t="s">
        <v>30</v>
      </c>
      <c r="C49" s="3"/>
      <c r="D49" s="22" t="s">
        <v>9</v>
      </c>
      <c r="E49" s="22" t="s">
        <v>10</v>
      </c>
      <c r="F49" s="22" t="s">
        <v>11</v>
      </c>
    </row>
    <row r="50" spans="1:13" ht="15.75" thickBot="1" x14ac:dyDescent="0.3">
      <c r="A50" s="20"/>
      <c r="B50" s="134" t="s">
        <v>33</v>
      </c>
      <c r="C50" s="124"/>
      <c r="D50" s="4"/>
      <c r="E50" s="4"/>
      <c r="F50" s="109">
        <f>IF(D52&gt;59,0.4,IF(D52&gt;29,0.2,0))</f>
        <v>0</v>
      </c>
    </row>
    <row r="51" spans="1:13" ht="15.75" thickBot="1" x14ac:dyDescent="0.3">
      <c r="A51" s="20"/>
      <c r="B51" s="135"/>
      <c r="C51" s="125"/>
      <c r="D51" s="25" t="s">
        <v>34</v>
      </c>
      <c r="E51" s="22"/>
      <c r="F51" s="110"/>
    </row>
    <row r="52" spans="1:13" ht="15.75" thickBot="1" x14ac:dyDescent="0.3">
      <c r="A52" s="20"/>
      <c r="B52" s="136"/>
      <c r="C52" s="126"/>
      <c r="D52" s="38"/>
      <c r="E52" s="25"/>
      <c r="F52" s="111"/>
    </row>
    <row r="53" spans="1:13" ht="15.75" thickBot="1" x14ac:dyDescent="0.3">
      <c r="A53" s="20"/>
      <c r="B53" s="48"/>
      <c r="C53" s="50"/>
      <c r="D53" s="50"/>
      <c r="E53" s="23"/>
      <c r="F53" s="49"/>
    </row>
    <row r="54" spans="1:13" ht="16.5" thickBot="1" x14ac:dyDescent="0.3">
      <c r="A54" s="20"/>
      <c r="C54" s="44" t="s">
        <v>47</v>
      </c>
      <c r="D54" s="45">
        <v>1</v>
      </c>
      <c r="E54" s="46" t="s">
        <v>44</v>
      </c>
      <c r="F54" s="47">
        <f>IF((F30+F35+F40+F45+F50)&gt;1, 1,(F30+F35+F40+F45+F50))</f>
        <v>0</v>
      </c>
    </row>
    <row r="55" spans="1:13" x14ac:dyDescent="0.25">
      <c r="D55" s="76"/>
    </row>
    <row r="56" spans="1:13" x14ac:dyDescent="0.25">
      <c r="C56" s="103" t="s">
        <v>12</v>
      </c>
      <c r="D56" s="103"/>
      <c r="E56" s="103"/>
      <c r="F56" s="103"/>
    </row>
    <row r="57" spans="1:13" ht="15.75" thickBot="1" x14ac:dyDescent="0.3">
      <c r="C57" s="99" t="s">
        <v>46</v>
      </c>
      <c r="D57" s="99"/>
      <c r="E57" s="99"/>
      <c r="F57" s="99"/>
    </row>
    <row r="58" spans="1:13" ht="15.75" thickBot="1" x14ac:dyDescent="0.3">
      <c r="C58" s="27" t="s">
        <v>13</v>
      </c>
      <c r="D58" s="22" t="s">
        <v>9</v>
      </c>
      <c r="E58" s="22" t="s">
        <v>10</v>
      </c>
      <c r="F58" s="22" t="s">
        <v>11</v>
      </c>
      <c r="H58" s="75"/>
    </row>
    <row r="59" spans="1:13" ht="15.75" thickBot="1" x14ac:dyDescent="0.3">
      <c r="C59" s="5"/>
      <c r="D59" s="4"/>
      <c r="E59" s="4"/>
      <c r="F59" s="28">
        <f>(E59-D59)/30*0.2</f>
        <v>0</v>
      </c>
    </row>
    <row r="60" spans="1:13" ht="15.75" thickBot="1" x14ac:dyDescent="0.3">
      <c r="C60" s="5"/>
      <c r="D60" s="4"/>
      <c r="E60" s="4"/>
      <c r="F60" s="28">
        <f>(E60-D60)/30*0.2</f>
        <v>0</v>
      </c>
    </row>
    <row r="61" spans="1:13" ht="15.75" thickBot="1" x14ac:dyDescent="0.3">
      <c r="C61" s="5"/>
      <c r="D61" s="4"/>
      <c r="E61" s="4"/>
      <c r="F61" s="28">
        <f>(E61-D61)/30*0.2</f>
        <v>0</v>
      </c>
      <c r="G61" t="s">
        <v>37</v>
      </c>
    </row>
    <row r="62" spans="1:13" ht="15.75" thickBot="1" x14ac:dyDescent="0.3">
      <c r="A62" s="20"/>
      <c r="B62" s="48"/>
      <c r="C62" s="50"/>
      <c r="D62" s="50"/>
      <c r="E62" s="23"/>
      <c r="F62" s="49"/>
    </row>
    <row r="63" spans="1:13" ht="16.5" thickBot="1" x14ac:dyDescent="0.3">
      <c r="A63" s="20"/>
      <c r="C63" s="44" t="s">
        <v>47</v>
      </c>
      <c r="D63" s="45">
        <v>3</v>
      </c>
      <c r="E63" s="46" t="s">
        <v>44</v>
      </c>
      <c r="F63" s="47">
        <f>IF((F59+F60+F61)&gt;4, 4,(F59+F60+F61))</f>
        <v>0</v>
      </c>
    </row>
    <row r="64" spans="1:13" s="78" customFormat="1" ht="15.75" x14ac:dyDescent="0.25">
      <c r="A64" s="77"/>
      <c r="C64" s="69"/>
      <c r="D64" s="79"/>
      <c r="E64" s="67"/>
      <c r="F64" s="68"/>
      <c r="M64" s="76"/>
    </row>
    <row r="66" spans="1:13" ht="27.6" customHeight="1" x14ac:dyDescent="0.25">
      <c r="C66" s="103" t="s">
        <v>91</v>
      </c>
      <c r="D66" s="103"/>
      <c r="E66" s="103"/>
      <c r="F66" s="103"/>
    </row>
    <row r="67" spans="1:13" ht="15.75" thickBot="1" x14ac:dyDescent="0.3">
      <c r="C67" s="99" t="s">
        <v>48</v>
      </c>
      <c r="D67" s="99"/>
      <c r="E67" s="99"/>
      <c r="F67" s="99"/>
    </row>
    <row r="68" spans="1:13" ht="15.75" thickBot="1" x14ac:dyDescent="0.3">
      <c r="C68" s="29" t="s">
        <v>15</v>
      </c>
      <c r="D68" s="22" t="s">
        <v>9</v>
      </c>
      <c r="E68" s="22" t="s">
        <v>10</v>
      </c>
      <c r="F68" s="22" t="s">
        <v>11</v>
      </c>
    </row>
    <row r="69" spans="1:13" ht="15.75" thickBot="1" x14ac:dyDescent="0.3">
      <c r="C69" s="5"/>
      <c r="D69" s="4"/>
      <c r="E69" s="4"/>
      <c r="F69" s="28">
        <f>(E69-D69)/365*1</f>
        <v>0</v>
      </c>
    </row>
    <row r="70" spans="1:13" ht="15.75" thickBot="1" x14ac:dyDescent="0.3">
      <c r="C70" s="5"/>
      <c r="D70" s="4"/>
      <c r="E70" s="4"/>
      <c r="F70" s="28">
        <f>(E70-D70)/365*1</f>
        <v>0</v>
      </c>
    </row>
    <row r="71" spans="1:13" ht="15.75" thickBot="1" x14ac:dyDescent="0.3">
      <c r="C71" s="5"/>
      <c r="D71" s="4"/>
      <c r="E71" s="4"/>
      <c r="F71" s="28">
        <f>(E71-D71)/365*1</f>
        <v>0</v>
      </c>
    </row>
    <row r="72" spans="1:13" ht="15.75" thickBot="1" x14ac:dyDescent="0.3">
      <c r="A72" s="20"/>
      <c r="B72" s="48"/>
      <c r="C72" s="50"/>
      <c r="D72" s="50"/>
      <c r="E72" s="23"/>
      <c r="F72" s="49"/>
    </row>
    <row r="73" spans="1:13" ht="16.5" thickBot="1" x14ac:dyDescent="0.3">
      <c r="A73" s="20"/>
      <c r="C73" s="44" t="s">
        <v>47</v>
      </c>
      <c r="D73" s="45">
        <v>2</v>
      </c>
      <c r="E73" s="46" t="s">
        <v>44</v>
      </c>
      <c r="F73" s="47">
        <f>IF((F69+F70+F71)&gt;1.5, 1.5,(F69+F70+F71))</f>
        <v>0</v>
      </c>
    </row>
    <row r="74" spans="1:13" s="78" customFormat="1" ht="15.75" x14ac:dyDescent="0.25">
      <c r="A74" s="77"/>
      <c r="C74" s="69"/>
      <c r="D74" s="79"/>
      <c r="E74" s="67"/>
      <c r="F74" s="68"/>
      <c r="M74" s="76"/>
    </row>
    <row r="75" spans="1:13" x14ac:dyDescent="0.25">
      <c r="A75" s="20"/>
      <c r="D75"/>
      <c r="E75"/>
      <c r="I75" s="10"/>
      <c r="M75"/>
    </row>
    <row r="76" spans="1:13" ht="15.75" x14ac:dyDescent="0.25">
      <c r="C76" s="69"/>
      <c r="D76" s="70"/>
      <c r="E76" s="67"/>
      <c r="F76" s="68"/>
    </row>
    <row r="77" spans="1:13" ht="14.45" customHeight="1" x14ac:dyDescent="0.25">
      <c r="C77" s="127" t="s">
        <v>53</v>
      </c>
      <c r="D77" s="127"/>
      <c r="E77" s="127"/>
      <c r="F77" s="127"/>
    </row>
    <row r="78" spans="1:13" ht="15.75" thickBot="1" x14ac:dyDescent="0.3">
      <c r="C78" s="128" t="s">
        <v>49</v>
      </c>
      <c r="D78" s="128"/>
      <c r="E78" s="128"/>
      <c r="F78" s="128"/>
    </row>
    <row r="79" spans="1:13" ht="15.75" thickBot="1" x14ac:dyDescent="0.3">
      <c r="C79" s="29" t="s">
        <v>17</v>
      </c>
      <c r="D79" s="22" t="s">
        <v>9</v>
      </c>
      <c r="E79" s="22" t="s">
        <v>10</v>
      </c>
      <c r="F79" s="22" t="s">
        <v>11</v>
      </c>
    </row>
    <row r="80" spans="1:13" ht="15.75" customHeight="1" thickBot="1" x14ac:dyDescent="0.3">
      <c r="C80" s="6"/>
      <c r="D80" s="4"/>
      <c r="E80" s="4"/>
      <c r="F80" s="28">
        <f>(E80-D80)/365*0.5</f>
        <v>0</v>
      </c>
    </row>
    <row r="81" spans="1:13" ht="15.75" customHeight="1" thickBot="1" x14ac:dyDescent="0.3">
      <c r="C81" s="6"/>
      <c r="D81" s="4"/>
      <c r="E81" s="4"/>
      <c r="F81" s="28">
        <f>(E81-D81)/365*0.5</f>
        <v>0</v>
      </c>
    </row>
    <row r="82" spans="1:13" ht="15.75" customHeight="1" thickBot="1" x14ac:dyDescent="0.3">
      <c r="C82" s="5"/>
      <c r="D82" s="4"/>
      <c r="E82" s="4"/>
      <c r="F82" s="28">
        <f>(E82-D82)/365*0.5</f>
        <v>0</v>
      </c>
    </row>
    <row r="83" spans="1:13" ht="15.75" thickBot="1" x14ac:dyDescent="0.3">
      <c r="A83" s="20"/>
      <c r="B83" s="48"/>
      <c r="C83" s="50"/>
      <c r="D83" s="50"/>
      <c r="E83" s="23"/>
      <c r="F83" s="49"/>
    </row>
    <row r="84" spans="1:13" ht="16.5" thickBot="1" x14ac:dyDescent="0.3">
      <c r="A84" s="20"/>
      <c r="C84" s="44" t="s">
        <v>47</v>
      </c>
      <c r="D84" s="45">
        <v>1.5</v>
      </c>
      <c r="E84" s="46" t="s">
        <v>44</v>
      </c>
      <c r="F84" s="47">
        <f>IF((F80+F81+F82)&gt;1.5, 1.5,(F80+F81+F82))</f>
        <v>0</v>
      </c>
    </row>
    <row r="85" spans="1:13" ht="15.75" customHeight="1" x14ac:dyDescent="0.25"/>
    <row r="86" spans="1:13" x14ac:dyDescent="0.25">
      <c r="C86" s="103" t="s">
        <v>50</v>
      </c>
      <c r="D86" s="103"/>
      <c r="E86" s="103"/>
      <c r="F86" s="103"/>
    </row>
    <row r="87" spans="1:13" x14ac:dyDescent="0.25">
      <c r="C87" s="99" t="s">
        <v>54</v>
      </c>
      <c r="D87" s="99"/>
      <c r="E87" s="99"/>
      <c r="F87" s="99"/>
    </row>
    <row r="88" spans="1:13" ht="15.75" thickBot="1" x14ac:dyDescent="0.3">
      <c r="C88" s="99" t="s">
        <v>29</v>
      </c>
      <c r="D88" s="99"/>
      <c r="E88" s="99"/>
      <c r="F88" s="99"/>
    </row>
    <row r="89" spans="1:13" ht="15.75" thickBot="1" x14ac:dyDescent="0.3">
      <c r="A89" s="20">
        <v>1</v>
      </c>
      <c r="B89" s="21" t="s">
        <v>30</v>
      </c>
      <c r="C89" s="7"/>
      <c r="D89" s="32" t="s">
        <v>9</v>
      </c>
      <c r="E89" s="25" t="s">
        <v>10</v>
      </c>
      <c r="F89" s="34" t="s">
        <v>11</v>
      </c>
    </row>
    <row r="90" spans="1:13" ht="15.75" thickBot="1" x14ac:dyDescent="0.3">
      <c r="B90" s="35" t="s">
        <v>31</v>
      </c>
      <c r="C90" s="8"/>
      <c r="D90" s="4"/>
      <c r="E90" s="4"/>
      <c r="F90" s="100">
        <f>IF(D92="durante Graduação ou Intercâmbio",(E90-D90)/30*0.1,IF(D92="durante Mestrado",(E90-D90)/30*0.2,0))</f>
        <v>0</v>
      </c>
    </row>
    <row r="91" spans="1:13" ht="15.75" thickBot="1" x14ac:dyDescent="0.3">
      <c r="B91" s="107" t="s">
        <v>32</v>
      </c>
      <c r="C91" s="112"/>
      <c r="D91" s="114" t="s">
        <v>21</v>
      </c>
      <c r="E91" s="115"/>
      <c r="F91" s="101"/>
    </row>
    <row r="92" spans="1:13" ht="15.75" thickBot="1" x14ac:dyDescent="0.3">
      <c r="B92" s="108"/>
      <c r="C92" s="113"/>
      <c r="D92" s="116"/>
      <c r="E92" s="117"/>
      <c r="F92" s="102"/>
    </row>
    <row r="93" spans="1:13" ht="15.75" thickBot="1" x14ac:dyDescent="0.3">
      <c r="A93" s="31"/>
      <c r="I93" s="30"/>
      <c r="J93" s="30"/>
      <c r="K93" s="30"/>
      <c r="L93" s="30"/>
      <c r="M93" s="30"/>
    </row>
    <row r="94" spans="1:13" ht="15.75" thickBot="1" x14ac:dyDescent="0.3">
      <c r="A94" s="20">
        <v>2</v>
      </c>
      <c r="B94" s="21" t="s">
        <v>30</v>
      </c>
      <c r="C94" s="7"/>
      <c r="D94" s="32" t="s">
        <v>9</v>
      </c>
      <c r="E94" s="25" t="s">
        <v>10</v>
      </c>
      <c r="F94" s="34" t="s">
        <v>11</v>
      </c>
      <c r="I94" s="30"/>
      <c r="J94" s="30"/>
      <c r="K94" s="30"/>
      <c r="L94" s="30"/>
      <c r="M94" s="30"/>
    </row>
    <row r="95" spans="1:13" ht="15.75" thickBot="1" x14ac:dyDescent="0.3">
      <c r="B95" s="35" t="s">
        <v>31</v>
      </c>
      <c r="C95" s="8"/>
      <c r="D95" s="4"/>
      <c r="E95" s="4"/>
      <c r="F95" s="100">
        <f>IF(D97="durante Graduação ou Intercâmbio",(E95-D95)/30*0.1,IF(D97="durante Mestrado",(E95-D95)/30*0.2,0))</f>
        <v>0</v>
      </c>
    </row>
    <row r="96" spans="1:13" ht="15.75" thickBot="1" x14ac:dyDescent="0.3">
      <c r="B96" s="107" t="s">
        <v>32</v>
      </c>
      <c r="C96" s="112"/>
      <c r="D96" s="114" t="s">
        <v>21</v>
      </c>
      <c r="E96" s="115"/>
      <c r="F96" s="101"/>
    </row>
    <row r="97" spans="1:13" ht="15.75" thickBot="1" x14ac:dyDescent="0.3">
      <c r="B97" s="108"/>
      <c r="C97" s="113"/>
      <c r="D97" s="116"/>
      <c r="E97" s="117"/>
      <c r="F97" s="102"/>
    </row>
    <row r="98" spans="1:13" ht="15.75" thickBot="1" x14ac:dyDescent="0.3">
      <c r="A98" s="20"/>
      <c r="B98" s="48"/>
      <c r="C98" s="50"/>
      <c r="D98" s="50"/>
      <c r="E98" s="23"/>
      <c r="F98" s="49"/>
    </row>
    <row r="99" spans="1:13" ht="16.5" thickBot="1" x14ac:dyDescent="0.3">
      <c r="A99" s="20"/>
      <c r="C99" s="44" t="s">
        <v>47</v>
      </c>
      <c r="D99" s="45">
        <v>1.5</v>
      </c>
      <c r="E99" s="46" t="s">
        <v>44</v>
      </c>
      <c r="F99" s="47">
        <f>IF((F90+F95)&gt;1, 1,(F90+F95))</f>
        <v>0</v>
      </c>
    </row>
    <row r="100" spans="1:13" s="78" customFormat="1" ht="15.75" x14ac:dyDescent="0.25">
      <c r="A100" s="77"/>
      <c r="C100" s="69"/>
      <c r="D100" s="79"/>
      <c r="E100" s="67"/>
      <c r="F100" s="68"/>
      <c r="M100" s="76"/>
    </row>
    <row r="101" spans="1:13" ht="15.75" thickBot="1" x14ac:dyDescent="0.3">
      <c r="B101" s="51"/>
      <c r="C101" s="53"/>
      <c r="D101" s="54"/>
      <c r="E101" s="54"/>
      <c r="F101" s="52"/>
    </row>
    <row r="102" spans="1:13" ht="19.5" thickBot="1" x14ac:dyDescent="0.35">
      <c r="B102" s="104" t="s">
        <v>60</v>
      </c>
      <c r="C102" s="105"/>
      <c r="D102" s="105"/>
      <c r="E102" s="105"/>
      <c r="F102" s="106"/>
    </row>
    <row r="103" spans="1:13" ht="15.75" x14ac:dyDescent="0.25">
      <c r="B103" s="51"/>
      <c r="C103" s="73" t="s">
        <v>79</v>
      </c>
      <c r="D103" s="54"/>
      <c r="E103" s="54"/>
      <c r="F103" s="52"/>
    </row>
    <row r="104" spans="1:13" ht="15.75" x14ac:dyDescent="0.25">
      <c r="B104" s="51"/>
      <c r="C104" s="73"/>
      <c r="D104" s="54"/>
      <c r="E104" s="54"/>
      <c r="F104" s="52"/>
    </row>
    <row r="105" spans="1:13" s="30" customFormat="1" ht="15.75" customHeight="1" x14ac:dyDescent="0.25">
      <c r="A105" s="9"/>
      <c r="B105"/>
      <c r="C105" s="103" t="s">
        <v>63</v>
      </c>
      <c r="D105" s="103"/>
      <c r="E105" s="103"/>
      <c r="F105" s="103"/>
      <c r="I105"/>
      <c r="J105"/>
      <c r="K105"/>
      <c r="L105"/>
      <c r="M105" s="10"/>
    </row>
    <row r="106" spans="1:13" s="30" customFormat="1" ht="15.75" customHeight="1" x14ac:dyDescent="0.25">
      <c r="A106" s="9"/>
      <c r="B106"/>
      <c r="C106" s="99" t="s">
        <v>69</v>
      </c>
      <c r="D106" s="99"/>
      <c r="E106" s="99"/>
      <c r="F106" s="99"/>
      <c r="I106"/>
      <c r="J106"/>
      <c r="K106"/>
      <c r="L106"/>
      <c r="M106" s="10"/>
    </row>
    <row r="107" spans="1:13" x14ac:dyDescent="0.25">
      <c r="C107" s="99" t="s">
        <v>61</v>
      </c>
      <c r="D107" s="99"/>
      <c r="E107" s="99"/>
      <c r="F107" s="99"/>
    </row>
    <row r="108" spans="1:13" x14ac:dyDescent="0.25">
      <c r="C108" s="99" t="s">
        <v>62</v>
      </c>
      <c r="D108" s="99"/>
      <c r="E108" s="99"/>
      <c r="F108" s="99"/>
    </row>
    <row r="109" spans="1:13" ht="15.75" thickBot="1" x14ac:dyDescent="0.3"/>
    <row r="110" spans="1:13" ht="15.75" thickBot="1" x14ac:dyDescent="0.3">
      <c r="A110" s="31">
        <v>1</v>
      </c>
      <c r="B110" s="21" t="s">
        <v>18</v>
      </c>
      <c r="C110" s="7"/>
      <c r="D110" s="32" t="s">
        <v>20</v>
      </c>
      <c r="E110" s="33" t="s">
        <v>21</v>
      </c>
      <c r="F110" s="34" t="s">
        <v>11</v>
      </c>
    </row>
    <row r="111" spans="1:13" ht="15.75" thickBot="1" x14ac:dyDescent="0.3">
      <c r="A111" s="31"/>
      <c r="B111" s="35" t="s">
        <v>19</v>
      </c>
      <c r="C111" s="6"/>
      <c r="D111" s="4"/>
      <c r="E111" s="8"/>
      <c r="F111" s="55">
        <f>IF(E111="poster",0.5,IF(E111="oral",1,0))</f>
        <v>0</v>
      </c>
    </row>
    <row r="112" spans="1:13" ht="15.75" thickBot="1" x14ac:dyDescent="0.3">
      <c r="A112" s="20"/>
    </row>
    <row r="113" spans="1:6" ht="15.75" thickBot="1" x14ac:dyDescent="0.3">
      <c r="A113" s="20">
        <v>2</v>
      </c>
      <c r="B113" s="21" t="s">
        <v>18</v>
      </c>
      <c r="C113" s="7"/>
      <c r="D113" s="32" t="s">
        <v>20</v>
      </c>
      <c r="E113" s="33" t="s">
        <v>21</v>
      </c>
      <c r="F113" s="34" t="s">
        <v>11</v>
      </c>
    </row>
    <row r="114" spans="1:6" ht="15.75" thickBot="1" x14ac:dyDescent="0.3">
      <c r="A114" s="20"/>
      <c r="B114" s="35" t="s">
        <v>19</v>
      </c>
      <c r="C114" s="6"/>
      <c r="D114" s="4"/>
      <c r="E114" s="8"/>
      <c r="F114" s="55">
        <f>IF(E114="poster",0.5,IF(E114="oral",1,0))</f>
        <v>0</v>
      </c>
    </row>
    <row r="115" spans="1:6" ht="15.75" thickBot="1" x14ac:dyDescent="0.3">
      <c r="A115" s="20"/>
    </row>
    <row r="116" spans="1:6" ht="15.75" thickBot="1" x14ac:dyDescent="0.3">
      <c r="A116" s="31">
        <v>3</v>
      </c>
      <c r="B116" s="21" t="s">
        <v>18</v>
      </c>
      <c r="C116" s="7"/>
      <c r="D116" s="32" t="s">
        <v>20</v>
      </c>
      <c r="E116" s="33" t="s">
        <v>21</v>
      </c>
      <c r="F116" s="34" t="s">
        <v>11</v>
      </c>
    </row>
    <row r="117" spans="1:6" ht="15.75" thickBot="1" x14ac:dyDescent="0.3">
      <c r="A117" s="31"/>
      <c r="B117" s="35" t="s">
        <v>19</v>
      </c>
      <c r="C117" s="6"/>
      <c r="D117" s="4"/>
      <c r="E117" s="8"/>
      <c r="F117" s="55">
        <f>IF(E117="poster",0.5,IF(E117="oral",1,0))</f>
        <v>0</v>
      </c>
    </row>
    <row r="118" spans="1:6" ht="15.75" thickBot="1" x14ac:dyDescent="0.3">
      <c r="A118" s="20"/>
    </row>
    <row r="119" spans="1:6" ht="15.75" thickBot="1" x14ac:dyDescent="0.3">
      <c r="A119" s="20">
        <v>4</v>
      </c>
      <c r="B119" s="21" t="s">
        <v>18</v>
      </c>
      <c r="C119" s="7"/>
      <c r="D119" s="32" t="s">
        <v>20</v>
      </c>
      <c r="E119" s="33" t="s">
        <v>21</v>
      </c>
      <c r="F119" s="34" t="s">
        <v>11</v>
      </c>
    </row>
    <row r="120" spans="1:6" ht="15.75" thickBot="1" x14ac:dyDescent="0.3">
      <c r="A120" s="20"/>
      <c r="B120" s="35" t="s">
        <v>19</v>
      </c>
      <c r="C120" s="6"/>
      <c r="D120" s="4"/>
      <c r="E120" s="8"/>
      <c r="F120" s="55">
        <f>IF(E120="poster",0.5,IF(E120="oral",1,0))</f>
        <v>0</v>
      </c>
    </row>
    <row r="121" spans="1:6" ht="15.75" thickBot="1" x14ac:dyDescent="0.3">
      <c r="A121" s="20"/>
    </row>
    <row r="122" spans="1:6" ht="15.75" thickBot="1" x14ac:dyDescent="0.3">
      <c r="A122" s="31">
        <v>5</v>
      </c>
      <c r="B122" s="21" t="s">
        <v>18</v>
      </c>
      <c r="C122" s="7"/>
      <c r="D122" s="32" t="s">
        <v>20</v>
      </c>
      <c r="E122" s="33" t="s">
        <v>21</v>
      </c>
      <c r="F122" s="34" t="s">
        <v>11</v>
      </c>
    </row>
    <row r="123" spans="1:6" ht="15.75" thickBot="1" x14ac:dyDescent="0.3">
      <c r="A123" s="31"/>
      <c r="B123" s="35" t="s">
        <v>19</v>
      </c>
      <c r="C123" s="6"/>
      <c r="D123" s="4"/>
      <c r="E123" s="8"/>
      <c r="F123" s="55">
        <f>IF(E123="poster",0.5,IF(E123="oral",1,0))</f>
        <v>0</v>
      </c>
    </row>
    <row r="124" spans="1:6" ht="15.75" thickBot="1" x14ac:dyDescent="0.3">
      <c r="A124" s="20"/>
    </row>
    <row r="125" spans="1:6" ht="15.75" thickBot="1" x14ac:dyDescent="0.3">
      <c r="A125" s="20">
        <v>6</v>
      </c>
      <c r="B125" s="21" t="s">
        <v>18</v>
      </c>
      <c r="C125" s="7"/>
      <c r="D125" s="32" t="s">
        <v>20</v>
      </c>
      <c r="E125" s="33" t="s">
        <v>21</v>
      </c>
      <c r="F125" s="34" t="s">
        <v>11</v>
      </c>
    </row>
    <row r="126" spans="1:6" ht="15.75" thickBot="1" x14ac:dyDescent="0.3">
      <c r="A126" s="20"/>
      <c r="B126" s="35" t="s">
        <v>19</v>
      </c>
      <c r="C126" s="6"/>
      <c r="D126" s="4"/>
      <c r="E126" s="8"/>
      <c r="F126" s="55">
        <f>IF(E126="poster",0.5,IF(E126="oral",1,0))</f>
        <v>0</v>
      </c>
    </row>
    <row r="127" spans="1:6" ht="15.75" thickBot="1" x14ac:dyDescent="0.3">
      <c r="A127" s="20"/>
    </row>
    <row r="128" spans="1:6" ht="16.5" thickBot="1" x14ac:dyDescent="0.3">
      <c r="A128" s="20"/>
      <c r="C128" s="44" t="s">
        <v>47</v>
      </c>
      <c r="D128" s="45">
        <v>1.5</v>
      </c>
      <c r="E128" s="56" t="s">
        <v>44</v>
      </c>
      <c r="F128" s="57">
        <f>IF((F111+F114+F117+F120+F123+F126)&gt;2, 2,(F111+F114+F117+F120+F123+F126))</f>
        <v>0</v>
      </c>
    </row>
    <row r="129" spans="1:13" ht="15.75" x14ac:dyDescent="0.25">
      <c r="A129" s="20"/>
      <c r="C129" s="80"/>
      <c r="D129" s="81"/>
      <c r="E129" s="82"/>
      <c r="F129" s="83"/>
    </row>
    <row r="130" spans="1:13" s="78" customFormat="1" x14ac:dyDescent="0.25">
      <c r="A130" s="84"/>
      <c r="D130" s="76"/>
      <c r="E130" s="76"/>
      <c r="M130" s="76"/>
    </row>
    <row r="131" spans="1:13" s="30" customFormat="1" ht="15.75" customHeight="1" x14ac:dyDescent="0.25">
      <c r="A131" s="9"/>
      <c r="B131"/>
      <c r="C131" s="103" t="s">
        <v>66</v>
      </c>
      <c r="D131" s="103"/>
      <c r="E131" s="103"/>
      <c r="F131" s="103"/>
      <c r="I131"/>
      <c r="J131"/>
      <c r="K131"/>
      <c r="L131"/>
      <c r="M131" s="10"/>
    </row>
    <row r="132" spans="1:13" s="30" customFormat="1" ht="15.75" customHeight="1" x14ac:dyDescent="0.25">
      <c r="A132" s="9"/>
      <c r="B132"/>
      <c r="C132" s="99" t="s">
        <v>69</v>
      </c>
      <c r="D132" s="99"/>
      <c r="E132" s="99"/>
      <c r="F132" s="99"/>
      <c r="I132"/>
      <c r="J132"/>
      <c r="K132"/>
      <c r="L132"/>
      <c r="M132" s="10"/>
    </row>
    <row r="133" spans="1:13" x14ac:dyDescent="0.25">
      <c r="C133" s="99" t="s">
        <v>67</v>
      </c>
      <c r="D133" s="99"/>
      <c r="E133" s="99"/>
      <c r="F133" s="99"/>
    </row>
    <row r="134" spans="1:13" x14ac:dyDescent="0.25">
      <c r="C134" s="99" t="s">
        <v>68</v>
      </c>
      <c r="D134" s="99"/>
      <c r="E134" s="99"/>
      <c r="F134" s="99"/>
    </row>
    <row r="135" spans="1:13" ht="15.75" thickBot="1" x14ac:dyDescent="0.3"/>
    <row r="136" spans="1:13" ht="15.75" thickBot="1" x14ac:dyDescent="0.3">
      <c r="A136" s="31">
        <v>1</v>
      </c>
      <c r="B136" s="21" t="s">
        <v>18</v>
      </c>
      <c r="C136" s="7"/>
      <c r="D136" s="32" t="s">
        <v>20</v>
      </c>
      <c r="E136" s="33" t="s">
        <v>21</v>
      </c>
      <c r="F136" s="34" t="s">
        <v>11</v>
      </c>
    </row>
    <row r="137" spans="1:13" ht="15.75" thickBot="1" x14ac:dyDescent="0.3">
      <c r="A137" s="31"/>
      <c r="B137" s="35" t="s">
        <v>19</v>
      </c>
      <c r="C137" s="6"/>
      <c r="D137" s="4"/>
      <c r="E137" s="8"/>
      <c r="F137" s="55">
        <f>IF(E137="poster",0.8,IF(E137="oral",2,0))</f>
        <v>0</v>
      </c>
    </row>
    <row r="138" spans="1:13" ht="15.75" thickBot="1" x14ac:dyDescent="0.3">
      <c r="A138" s="20"/>
    </row>
    <row r="139" spans="1:13" ht="15.75" thickBot="1" x14ac:dyDescent="0.3">
      <c r="A139" s="20">
        <v>2</v>
      </c>
      <c r="B139" s="21" t="s">
        <v>18</v>
      </c>
      <c r="C139" s="7"/>
      <c r="D139" s="32" t="s">
        <v>20</v>
      </c>
      <c r="E139" s="33" t="s">
        <v>21</v>
      </c>
      <c r="F139" s="34" t="s">
        <v>11</v>
      </c>
    </row>
    <row r="140" spans="1:13" ht="15.75" thickBot="1" x14ac:dyDescent="0.3">
      <c r="A140" s="20"/>
      <c r="B140" s="35" t="s">
        <v>19</v>
      </c>
      <c r="C140" s="6"/>
      <c r="D140" s="4"/>
      <c r="E140" s="8"/>
      <c r="F140" s="55">
        <f>IF(E140="poster",0.8,IF(E140="oral",2,0))</f>
        <v>0</v>
      </c>
    </row>
    <row r="141" spans="1:13" ht="15.75" thickBot="1" x14ac:dyDescent="0.3">
      <c r="A141" s="20"/>
    </row>
    <row r="142" spans="1:13" ht="15.75" thickBot="1" x14ac:dyDescent="0.3">
      <c r="A142" s="31">
        <v>3</v>
      </c>
      <c r="B142" s="21" t="s">
        <v>18</v>
      </c>
      <c r="C142" s="7"/>
      <c r="D142" s="32" t="s">
        <v>20</v>
      </c>
      <c r="E142" s="33" t="s">
        <v>21</v>
      </c>
      <c r="F142" s="34" t="s">
        <v>11</v>
      </c>
    </row>
    <row r="143" spans="1:13" ht="15.75" thickBot="1" x14ac:dyDescent="0.3">
      <c r="A143" s="31"/>
      <c r="B143" s="35" t="s">
        <v>19</v>
      </c>
      <c r="C143" s="6"/>
      <c r="D143" s="4"/>
      <c r="E143" s="8"/>
      <c r="F143" s="55">
        <f>IF(E143="poster",0.8,IF(E143="oral",2,0))</f>
        <v>0</v>
      </c>
    </row>
    <row r="144" spans="1:13" ht="15.75" thickBot="1" x14ac:dyDescent="0.3">
      <c r="A144" s="20"/>
    </row>
    <row r="145" spans="1:13" ht="15.75" thickBot="1" x14ac:dyDescent="0.3">
      <c r="A145" s="20">
        <v>4</v>
      </c>
      <c r="B145" s="21" t="s">
        <v>18</v>
      </c>
      <c r="C145" s="7"/>
      <c r="D145" s="32" t="s">
        <v>20</v>
      </c>
      <c r="E145" s="33" t="s">
        <v>21</v>
      </c>
      <c r="F145" s="34" t="s">
        <v>11</v>
      </c>
    </row>
    <row r="146" spans="1:13" ht="15.75" thickBot="1" x14ac:dyDescent="0.3">
      <c r="A146" s="20"/>
      <c r="B146" s="35" t="s">
        <v>19</v>
      </c>
      <c r="C146" s="6"/>
      <c r="D146" s="4"/>
      <c r="E146" s="8"/>
      <c r="F146" s="55">
        <f>IF(E146="poster",0.8,IF(E146="oral",2,0))</f>
        <v>0</v>
      </c>
    </row>
    <row r="147" spans="1:13" ht="15.75" thickBot="1" x14ac:dyDescent="0.3">
      <c r="A147" s="20"/>
    </row>
    <row r="148" spans="1:13" ht="15.75" thickBot="1" x14ac:dyDescent="0.3">
      <c r="A148" s="31">
        <v>5</v>
      </c>
      <c r="B148" s="21" t="s">
        <v>18</v>
      </c>
      <c r="C148" s="7"/>
      <c r="D148" s="32" t="s">
        <v>20</v>
      </c>
      <c r="E148" s="33" t="s">
        <v>21</v>
      </c>
      <c r="F148" s="34" t="s">
        <v>11</v>
      </c>
    </row>
    <row r="149" spans="1:13" ht="15.75" thickBot="1" x14ac:dyDescent="0.3">
      <c r="A149" s="31"/>
      <c r="B149" s="35" t="s">
        <v>19</v>
      </c>
      <c r="C149" s="6"/>
      <c r="D149" s="4"/>
      <c r="E149" s="8"/>
      <c r="F149" s="55">
        <f>IF(E149="poster",0.8,IF(E149="oral",2,0))</f>
        <v>0</v>
      </c>
    </row>
    <row r="150" spans="1:13" ht="15.75" thickBot="1" x14ac:dyDescent="0.3">
      <c r="A150" s="20"/>
    </row>
    <row r="151" spans="1:13" ht="15.75" thickBot="1" x14ac:dyDescent="0.3">
      <c r="A151" s="20">
        <v>6</v>
      </c>
      <c r="B151" s="21" t="s">
        <v>18</v>
      </c>
      <c r="C151" s="7"/>
      <c r="D151" s="32" t="s">
        <v>20</v>
      </c>
      <c r="E151" s="33" t="s">
        <v>21</v>
      </c>
      <c r="F151" s="34" t="s">
        <v>11</v>
      </c>
    </row>
    <row r="152" spans="1:13" ht="15.75" thickBot="1" x14ac:dyDescent="0.3">
      <c r="A152" s="20"/>
      <c r="B152" s="35" t="s">
        <v>19</v>
      </c>
      <c r="C152" s="6"/>
      <c r="D152" s="4"/>
      <c r="E152" s="8"/>
      <c r="F152" s="55">
        <f>IF(E152="poster",0.8,IF(E152="oral",2,0))</f>
        <v>0</v>
      </c>
    </row>
    <row r="153" spans="1:13" ht="15.75" thickBot="1" x14ac:dyDescent="0.3">
      <c r="A153" s="20"/>
    </row>
    <row r="154" spans="1:13" ht="16.5" thickBot="1" x14ac:dyDescent="0.3">
      <c r="A154" s="20"/>
      <c r="C154" s="44" t="s">
        <v>47</v>
      </c>
      <c r="D154" s="45">
        <v>2.5</v>
      </c>
      <c r="E154" s="56" t="s">
        <v>44</v>
      </c>
      <c r="F154" s="57">
        <f>IF((F137+F140+F143+F146+F149+F152)&gt;3,3,(F137+F140+F143+F146+F149+F152))</f>
        <v>0</v>
      </c>
    </row>
    <row r="155" spans="1:13" ht="15.75" x14ac:dyDescent="0.25">
      <c r="A155" s="20"/>
      <c r="C155" s="80"/>
      <c r="D155" s="81"/>
      <c r="E155" s="82"/>
      <c r="F155" s="83"/>
    </row>
    <row r="156" spans="1:13" s="78" customFormat="1" x14ac:dyDescent="0.25">
      <c r="A156" s="84"/>
      <c r="D156" s="85"/>
      <c r="E156" s="76"/>
      <c r="M156" s="76"/>
    </row>
    <row r="159" spans="1:13" x14ac:dyDescent="0.25">
      <c r="C159" s="103" t="s">
        <v>70</v>
      </c>
      <c r="D159" s="103"/>
      <c r="E159" s="103"/>
      <c r="F159" s="103"/>
    </row>
    <row r="160" spans="1:13" x14ac:dyDescent="0.25">
      <c r="C160" s="58" t="s">
        <v>71</v>
      </c>
      <c r="D160" s="40"/>
      <c r="E160" s="40"/>
      <c r="F160" s="40"/>
    </row>
    <row r="161" spans="1:6" ht="15.75" customHeight="1" x14ac:dyDescent="0.25">
      <c r="C161" s="99" t="s">
        <v>85</v>
      </c>
      <c r="D161" s="99"/>
      <c r="E161" s="99"/>
      <c r="F161" s="99"/>
    </row>
    <row r="162" spans="1:6" x14ac:dyDescent="0.25">
      <c r="C162" s="99" t="s">
        <v>86</v>
      </c>
      <c r="D162" s="99"/>
      <c r="E162" s="99"/>
      <c r="F162" s="99"/>
    </row>
    <row r="163" spans="1:6" x14ac:dyDescent="0.25">
      <c r="C163" s="99" t="s">
        <v>87</v>
      </c>
      <c r="D163" s="99"/>
      <c r="E163" s="99"/>
      <c r="F163" s="99"/>
    </row>
    <row r="164" spans="1:6" x14ac:dyDescent="0.25">
      <c r="C164" s="99" t="s">
        <v>88</v>
      </c>
      <c r="D164" s="99"/>
      <c r="E164" s="99"/>
      <c r="F164" s="99"/>
    </row>
    <row r="165" spans="1:6" x14ac:dyDescent="0.25">
      <c r="C165" s="133" t="s">
        <v>26</v>
      </c>
      <c r="D165" s="133"/>
      <c r="E165" s="133"/>
      <c r="F165" s="133"/>
    </row>
    <row r="166" spans="1:6" ht="15.75" thickBot="1" x14ac:dyDescent="0.3"/>
    <row r="167" spans="1:6" ht="15.75" thickBot="1" x14ac:dyDescent="0.3">
      <c r="A167" s="31">
        <v>1</v>
      </c>
      <c r="B167" s="21" t="s">
        <v>27</v>
      </c>
      <c r="C167" s="7"/>
      <c r="D167" s="32" t="s">
        <v>20</v>
      </c>
      <c r="E167" s="33" t="s">
        <v>21</v>
      </c>
      <c r="F167" s="34" t="s">
        <v>11</v>
      </c>
    </row>
    <row r="168" spans="1:6" ht="15.75" thickBot="1" x14ac:dyDescent="0.3">
      <c r="A168" s="31"/>
      <c r="B168" s="35" t="s">
        <v>28</v>
      </c>
      <c r="C168" s="6"/>
      <c r="D168" s="4"/>
      <c r="E168" s="8"/>
      <c r="F168" s="55">
        <f>IF(E168="1o. autor Qualis A",4,IF(E168="Co-autor Qualis A",2,IF(E168="1o. autor Qualis B",2,IF(E168="Co-autor Qualis B",1,0))))</f>
        <v>0</v>
      </c>
    </row>
    <row r="169" spans="1:6" ht="15.75" thickBot="1" x14ac:dyDescent="0.3">
      <c r="A169" s="20"/>
    </row>
    <row r="170" spans="1:6" ht="15.75" thickBot="1" x14ac:dyDescent="0.3">
      <c r="A170" s="20">
        <v>2</v>
      </c>
      <c r="B170" s="21" t="s">
        <v>27</v>
      </c>
      <c r="C170" s="7"/>
      <c r="D170" s="32" t="s">
        <v>20</v>
      </c>
      <c r="E170" s="33" t="s">
        <v>21</v>
      </c>
      <c r="F170" s="34" t="s">
        <v>11</v>
      </c>
    </row>
    <row r="171" spans="1:6" ht="15.75" thickBot="1" x14ac:dyDescent="0.3">
      <c r="A171" s="20"/>
      <c r="B171" s="35" t="s">
        <v>28</v>
      </c>
      <c r="C171" s="6"/>
      <c r="D171" s="4"/>
      <c r="E171" s="8"/>
      <c r="F171" s="55">
        <f>IF(E171="1o. autor Qualis A",4,IF(E171="Co-autor Qualis A",2,IF(E171="1o. autor Qualis B",2,IF(E171="Co-autor Qualis B",1,0))))</f>
        <v>0</v>
      </c>
    </row>
    <row r="172" spans="1:6" ht="15.75" thickBot="1" x14ac:dyDescent="0.3">
      <c r="A172" s="20"/>
    </row>
    <row r="173" spans="1:6" ht="15.75" thickBot="1" x14ac:dyDescent="0.3">
      <c r="A173" s="31">
        <v>3</v>
      </c>
      <c r="B173" s="21" t="s">
        <v>27</v>
      </c>
      <c r="C173" s="7"/>
      <c r="D173" s="32" t="s">
        <v>20</v>
      </c>
      <c r="E173" s="33" t="s">
        <v>21</v>
      </c>
      <c r="F173" s="34" t="s">
        <v>11</v>
      </c>
    </row>
    <row r="174" spans="1:6" ht="15.75" thickBot="1" x14ac:dyDescent="0.3">
      <c r="A174" s="31"/>
      <c r="B174" s="35" t="s">
        <v>28</v>
      </c>
      <c r="C174" s="6"/>
      <c r="D174" s="4"/>
      <c r="E174" s="8"/>
      <c r="F174" s="55">
        <f>IF(E174="1o. autor Qualis A",4,IF(E174="Co-autor Qualis A",2,IF(E174="1o. autor Qualis B",2,IF(E174="Co-autor Qualis B",1,0))))</f>
        <v>0</v>
      </c>
    </row>
    <row r="175" spans="1:6" ht="15.75" thickBot="1" x14ac:dyDescent="0.3">
      <c r="A175" s="20"/>
    </row>
    <row r="176" spans="1:6" ht="15.75" thickBot="1" x14ac:dyDescent="0.3">
      <c r="A176" s="20">
        <v>4</v>
      </c>
      <c r="B176" s="21" t="s">
        <v>27</v>
      </c>
      <c r="C176" s="7"/>
      <c r="D176" s="32" t="s">
        <v>20</v>
      </c>
      <c r="E176" s="33" t="s">
        <v>21</v>
      </c>
      <c r="F176" s="34" t="s">
        <v>11</v>
      </c>
    </row>
    <row r="177" spans="1:13" ht="15.75" thickBot="1" x14ac:dyDescent="0.3">
      <c r="A177" s="20"/>
      <c r="B177" s="35" t="s">
        <v>28</v>
      </c>
      <c r="C177" s="6"/>
      <c r="D177" s="4"/>
      <c r="E177" s="8"/>
      <c r="F177" s="55">
        <f>IF(E177="1o. autor Qualis A",4,IF(E177="Co-autor Qualis A",2,IF(E177="1o. autor Qualis B",2,IF(E177="Co-autor Qualis B",1,0))))</f>
        <v>0</v>
      </c>
    </row>
    <row r="178" spans="1:13" ht="15.75" thickBot="1" x14ac:dyDescent="0.3">
      <c r="A178" s="20"/>
    </row>
    <row r="179" spans="1:13" ht="15.75" thickBot="1" x14ac:dyDescent="0.3">
      <c r="A179" s="31">
        <v>5</v>
      </c>
      <c r="B179" s="21" t="s">
        <v>27</v>
      </c>
      <c r="C179" s="7"/>
      <c r="D179" s="32" t="s">
        <v>20</v>
      </c>
      <c r="E179" s="33" t="s">
        <v>21</v>
      </c>
      <c r="F179" s="34" t="s">
        <v>11</v>
      </c>
    </row>
    <row r="180" spans="1:13" ht="15.75" thickBot="1" x14ac:dyDescent="0.3">
      <c r="A180" s="31"/>
      <c r="B180" s="35" t="s">
        <v>28</v>
      </c>
      <c r="C180" s="6"/>
      <c r="D180" s="4"/>
      <c r="E180" s="8"/>
      <c r="F180" s="55">
        <f>IF(E180="1o. autor Qualis A",4,IF(E180="Co-autor Qualis A",2,IF(E180="1o. autor Qualis B",2,IF(E180="Co-autor Qualis B",1,0))))</f>
        <v>0</v>
      </c>
    </row>
    <row r="181" spans="1:13" ht="15.75" thickBot="1" x14ac:dyDescent="0.3">
      <c r="A181" s="20"/>
    </row>
    <row r="182" spans="1:13" ht="16.5" thickBot="1" x14ac:dyDescent="0.3">
      <c r="A182" s="20"/>
      <c r="C182" s="44" t="s">
        <v>47</v>
      </c>
      <c r="D182" s="45">
        <v>4</v>
      </c>
      <c r="E182" s="56" t="s">
        <v>44</v>
      </c>
      <c r="F182" s="57">
        <f>IF((F168+F171+F174+F177+F180)&gt;5,5,(F168+F171+F174+F177+F180))</f>
        <v>0</v>
      </c>
    </row>
    <row r="183" spans="1:13" s="78" customFormat="1" x14ac:dyDescent="0.25">
      <c r="A183" s="84"/>
      <c r="D183" s="76"/>
      <c r="E183" s="76"/>
      <c r="M183" s="76"/>
    </row>
    <row r="185" spans="1:13" x14ac:dyDescent="0.25">
      <c r="C185" s="127" t="s">
        <v>80</v>
      </c>
      <c r="D185" s="127"/>
      <c r="E185" s="127"/>
      <c r="F185" s="127"/>
    </row>
    <row r="186" spans="1:13" x14ac:dyDescent="0.25">
      <c r="C186" s="132" t="s">
        <v>81</v>
      </c>
      <c r="D186" s="132"/>
      <c r="E186" s="132"/>
      <c r="F186" s="132"/>
    </row>
    <row r="187" spans="1:13" x14ac:dyDescent="0.25">
      <c r="C187" s="132" t="s">
        <v>82</v>
      </c>
      <c r="D187" s="132"/>
      <c r="E187" s="132"/>
      <c r="F187" s="132"/>
    </row>
    <row r="188" spans="1:13" ht="22.5" x14ac:dyDescent="0.25">
      <c r="C188" s="86" t="s">
        <v>83</v>
      </c>
      <c r="D188" s="74"/>
      <c r="E188" s="74"/>
      <c r="F188" s="74"/>
    </row>
    <row r="189" spans="1:13" ht="15.75" thickBot="1" x14ac:dyDescent="0.3">
      <c r="C189" s="132" t="s">
        <v>84</v>
      </c>
      <c r="D189" s="132"/>
      <c r="E189" s="132"/>
      <c r="F189" s="132"/>
    </row>
    <row r="190" spans="1:13" ht="15.75" thickBot="1" x14ac:dyDescent="0.3">
      <c r="C190" s="87" t="s">
        <v>15</v>
      </c>
      <c r="D190" s="88" t="s">
        <v>9</v>
      </c>
      <c r="E190" s="88" t="s">
        <v>10</v>
      </c>
      <c r="F190" s="88" t="s">
        <v>11</v>
      </c>
    </row>
    <row r="191" spans="1:13" ht="15.75" thickBot="1" x14ac:dyDescent="0.3">
      <c r="C191" s="89"/>
      <c r="D191" s="90"/>
      <c r="E191" s="90"/>
      <c r="F191" s="91">
        <f>(E191-D191)/365*1</f>
        <v>0</v>
      </c>
    </row>
    <row r="192" spans="1:13" ht="15.75" thickBot="1" x14ac:dyDescent="0.3">
      <c r="C192" s="89"/>
      <c r="D192" s="90"/>
      <c r="E192" s="90"/>
      <c r="F192" s="91">
        <f>(E192-D192)/365*1</f>
        <v>0</v>
      </c>
    </row>
    <row r="193" spans="3:6" ht="15.75" thickBot="1" x14ac:dyDescent="0.3">
      <c r="C193" s="89"/>
      <c r="D193" s="90"/>
      <c r="E193" s="90"/>
      <c r="F193" s="91">
        <f>(E193-D193)/365*1</f>
        <v>0</v>
      </c>
    </row>
    <row r="194" spans="3:6" ht="15.75" thickBot="1" x14ac:dyDescent="0.3">
      <c r="C194" s="92"/>
      <c r="D194" s="92"/>
      <c r="E194" s="75"/>
      <c r="F194" s="93"/>
    </row>
    <row r="195" spans="3:6" ht="16.5" thickBot="1" x14ac:dyDescent="0.3">
      <c r="C195" s="94" t="s">
        <v>47</v>
      </c>
      <c r="D195" s="95">
        <v>2</v>
      </c>
      <c r="E195" s="96" t="s">
        <v>44</v>
      </c>
      <c r="F195" s="97">
        <f>IF((F191+F192+F193)&gt;1.5, 1.5,(F191+F192+F193))</f>
        <v>0</v>
      </c>
    </row>
  </sheetData>
  <sheetProtection algorithmName="SHA-512" hashValue="NuohdPwhvs4AKw9GtxbEI0MvIzr97Y8c7c0GxQx4QaCe7rxiMZ2kPPHzCI7c4ETOMeE75547MBgb2TV0D1qKvA==" saltValue="TlkbmC+kAa8VRjsr0+fpsQ==" spinCount="100000" sheet="1" objects="1" scenarios="1"/>
  <dataConsolidate/>
  <mergeCells count="69">
    <mergeCell ref="C57:F57"/>
    <mergeCell ref="C66:F66"/>
    <mergeCell ref="B30:B32"/>
    <mergeCell ref="C30:C32"/>
    <mergeCell ref="B40:B42"/>
    <mergeCell ref="F45:F47"/>
    <mergeCell ref="B50:B52"/>
    <mergeCell ref="C50:C52"/>
    <mergeCell ref="F50:F52"/>
    <mergeCell ref="B45:B47"/>
    <mergeCell ref="C45:C47"/>
    <mergeCell ref="C164:F164"/>
    <mergeCell ref="C131:F131"/>
    <mergeCell ref="C132:F132"/>
    <mergeCell ref="C133:F133"/>
    <mergeCell ref="B15:B17"/>
    <mergeCell ref="C26:F26"/>
    <mergeCell ref="F15:F17"/>
    <mergeCell ref="F20:F22"/>
    <mergeCell ref="C27:F27"/>
    <mergeCell ref="B35:B37"/>
    <mergeCell ref="C35:C37"/>
    <mergeCell ref="F35:F37"/>
    <mergeCell ref="B20:B22"/>
    <mergeCell ref="C20:C22"/>
    <mergeCell ref="C28:F28"/>
    <mergeCell ref="F40:F42"/>
    <mergeCell ref="C159:F159"/>
    <mergeCell ref="C161:F161"/>
    <mergeCell ref="C162:F162"/>
    <mergeCell ref="C108:F108"/>
    <mergeCell ref="C163:F163"/>
    <mergeCell ref="C189:F189"/>
    <mergeCell ref="C187:F187"/>
    <mergeCell ref="C185:F185"/>
    <mergeCell ref="C186:F186"/>
    <mergeCell ref="C165:F165"/>
    <mergeCell ref="D2:E2"/>
    <mergeCell ref="D4:E4"/>
    <mergeCell ref="C91:C92"/>
    <mergeCell ref="D91:E91"/>
    <mergeCell ref="D92:E92"/>
    <mergeCell ref="C88:F88"/>
    <mergeCell ref="C3:C4"/>
    <mergeCell ref="C15:C17"/>
    <mergeCell ref="C86:F86"/>
    <mergeCell ref="C87:F87"/>
    <mergeCell ref="C8:F8"/>
    <mergeCell ref="C10:F10"/>
    <mergeCell ref="C77:F77"/>
    <mergeCell ref="C78:F78"/>
    <mergeCell ref="C40:C42"/>
    <mergeCell ref="B6:F6"/>
    <mergeCell ref="C11:F11"/>
    <mergeCell ref="C67:F67"/>
    <mergeCell ref="F90:F92"/>
    <mergeCell ref="C134:F134"/>
    <mergeCell ref="C106:F106"/>
    <mergeCell ref="C107:F107"/>
    <mergeCell ref="C105:F105"/>
    <mergeCell ref="B102:F102"/>
    <mergeCell ref="B91:B92"/>
    <mergeCell ref="F30:F32"/>
    <mergeCell ref="F95:F97"/>
    <mergeCell ref="B96:B97"/>
    <mergeCell ref="C96:C97"/>
    <mergeCell ref="D96:E96"/>
    <mergeCell ref="D97:E97"/>
    <mergeCell ref="C56:F56"/>
  </mergeCells>
  <dataValidations count="6">
    <dataValidation operator="lessThan" showErrorMessage="1" promptTitle="Datas" prompt="Insira uma data válida" sqref="D21 D16 D46 D51 D31 D41 D36" xr:uid="{00000000-0002-0000-0000-000001000000}"/>
    <dataValidation type="whole" operator="greaterThan" showInputMessage="1" showErrorMessage="1" promptTitle="Horas efetivas" prompt="Insira o número de horas para cursos com mais de 180 h" sqref="D17 D22" xr:uid="{00000000-0002-0000-0000-000002000000}">
      <formula1>179</formula1>
    </dataValidation>
    <dataValidation type="whole" operator="greaterThan" showInputMessage="1" showErrorMessage="1" promptTitle="Horas efetivas" prompt="Insira o número de horas para cursos com mais de 30 h" sqref="D32 D37 D42 D47 D52:D53 D62 D72 D83 D98 D194" xr:uid="{00000000-0002-0000-0000-000004000000}">
      <formula1>29</formula1>
    </dataValidation>
    <dataValidation type="list" allowBlank="1" showInputMessage="1" showErrorMessage="1" promptTitle="Experiência internacional" prompt="Selecione o tipo de estágio no exterior" sqref="D101:E101 D103:E104" xr:uid="{00000000-0002-0000-0000-000005000000}">
      <formula1>$A$28:$A$29</formula1>
    </dataValidation>
    <dataValidation type="date" showInputMessage="1" showErrorMessage="1" promptTitle="Datas" prompt="Insira uma data válida nos últimos 5 anos" sqref="D111 D114 D117 D120 D123 D126 D137 D140 D143 D146 D149 D152 D168 D171 D174 D177 D180" xr:uid="{8EF15F1C-7E7E-4357-8B73-BCD56D198587}">
      <formula1>43831</formula1>
      <formula2>46022</formula2>
    </dataValidation>
    <dataValidation type="date" operator="lessThan" showInputMessage="1" showErrorMessage="1" promptTitle="Datas" prompt="Insira uma data válida" sqref="D15:E15 D20:E20 D30:E30 D35:E35 D40:E40 D50:E50 D45:E45 D59:E61 D69:E71 D80:E82 D90:E90 D95:E95 D191:E193" xr:uid="{EE1E1099-E775-4603-B84E-8D3698D80F79}">
      <formula1>45657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9000000}">
          <x14:formula1>
            <xm:f>Planilha2!$A$7:$A$8</xm:f>
          </x14:formula1>
          <xm:sqref>E17 E22</xm:sqref>
        </x14:dataValidation>
        <x14:dataValidation type="list" allowBlank="1" showInputMessage="1" showErrorMessage="1" promptTitle="Experiência internacional" prompt="Selecione o tipo de estágio no exterior" xr:uid="{00000000-0002-0000-0000-00000A000000}">
          <x14:formula1>
            <xm:f>Planilha2!$A$20:$A$21</xm:f>
          </x14:formula1>
          <xm:sqref>D92:E92 D97:E97</xm:sqref>
        </x14:dataValidation>
        <x14:dataValidation type="list" showInputMessage="1" showErrorMessage="1" promptTitle="Curso pretendido" prompt="Selecione a opção que se aplica" xr:uid="{00000000-0002-0000-0000-00000B000000}">
          <x14:formula1>
            <xm:f>Planilha2!$A$1:$A$2</xm:f>
          </x14:formula1>
          <xm:sqref>G3 F2</xm:sqref>
        </x14:dataValidation>
        <x14:dataValidation type="list" showInputMessage="1" showErrorMessage="1" promptTitle="Solicitação de bolsa" prompt="Selecione a opção que se aplica" xr:uid="{00000000-0002-0000-0000-00000C000000}">
          <x14:formula1>
            <xm:f>Planilha2!$A$4:$A$5</xm:f>
          </x14:formula1>
          <xm:sqref>G5 F4</xm:sqref>
        </x14:dataValidation>
        <x14:dataValidation type="list" allowBlank="1" showInputMessage="1" showErrorMessage="1" promptTitle="Tipo de apresentação" prompt="Escolha o tipo de apresentação realizada" xr:uid="{00000000-0002-0000-0000-00000D000000}">
          <x14:formula1>
            <xm:f>Planilha2!$A$10:$A$11</xm:f>
          </x14:formula1>
          <xm:sqref>E111 E114 E117 E120 E123 E126 E137 E140 E143 E146 E149 E152</xm:sqref>
        </x14:dataValidation>
        <x14:dataValidation type="list" allowBlank="1" showInputMessage="1" showErrorMessage="1" promptTitle="Classificação do Periódico" prompt="Escolha a classificação mais recente do periódico considerando a área de materiais." xr:uid="{00000000-0002-0000-0000-00000E000000}">
          <x14:formula1>
            <xm:f>Planilha2!$A$14:$A$17</xm:f>
          </x14:formula1>
          <xm:sqref>E168 E171 E174 E177 E180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26C6-DD42-4144-9356-9B83A5CB64EC}">
  <dimension ref="D1:H29"/>
  <sheetViews>
    <sheetView topLeftCell="A13" workbookViewId="0">
      <selection activeCell="K30" sqref="K30"/>
    </sheetView>
  </sheetViews>
  <sheetFormatPr defaultRowHeight="15" x14ac:dyDescent="0.25"/>
  <cols>
    <col min="5" max="5" width="15.5703125" customWidth="1"/>
    <col min="7" max="7" width="15.140625" customWidth="1"/>
  </cols>
  <sheetData>
    <row r="1" spans="4:8" ht="15.75" thickBot="1" x14ac:dyDescent="0.3"/>
    <row r="2" spans="4:8" x14ac:dyDescent="0.25">
      <c r="E2" s="147" t="s">
        <v>58</v>
      </c>
      <c r="G2" s="155" t="s">
        <v>59</v>
      </c>
      <c r="H2" s="10"/>
    </row>
    <row r="3" spans="4:8" ht="21.75" thickBot="1" x14ac:dyDescent="0.3">
      <c r="D3" s="63"/>
      <c r="E3" s="148"/>
      <c r="G3" s="156"/>
      <c r="H3" s="10"/>
    </row>
    <row r="4" spans="4:8" x14ac:dyDescent="0.25">
      <c r="E4" s="149">
        <f>H9+H11+H13+H15+H17+H19</f>
        <v>0</v>
      </c>
      <c r="G4" s="157">
        <f>H24+H26+H28</f>
        <v>0</v>
      </c>
      <c r="H4" s="10"/>
    </row>
    <row r="5" spans="4:8" ht="21.75" thickBot="1" x14ac:dyDescent="0.3">
      <c r="D5" s="63"/>
      <c r="E5" s="150"/>
      <c r="G5" s="156"/>
      <c r="H5" s="10"/>
    </row>
    <row r="6" spans="4:8" ht="15.75" thickBot="1" x14ac:dyDescent="0.3">
      <c r="H6" s="10"/>
    </row>
    <row r="7" spans="4:8" ht="18.75" x14ac:dyDescent="0.3">
      <c r="D7" s="151" t="s">
        <v>56</v>
      </c>
      <c r="E7" s="152"/>
      <c r="F7" s="152"/>
      <c r="G7" s="152"/>
      <c r="H7" s="14" t="s">
        <v>11</v>
      </c>
    </row>
    <row r="8" spans="4:8" x14ac:dyDescent="0.25">
      <c r="D8" s="16"/>
      <c r="E8" s="17"/>
      <c r="F8" s="17"/>
      <c r="G8" s="17"/>
      <c r="H8" s="18"/>
    </row>
    <row r="9" spans="4:8" ht="22.5" customHeight="1" x14ac:dyDescent="0.25">
      <c r="D9" s="141" t="s">
        <v>39</v>
      </c>
      <c r="E9" s="142"/>
      <c r="F9" s="142"/>
      <c r="G9" s="142"/>
      <c r="H9" s="65">
        <f>'Planilha de Pontuação'!F24</f>
        <v>0</v>
      </c>
    </row>
    <row r="10" spans="4:8" x14ac:dyDescent="0.25">
      <c r="D10" s="16"/>
      <c r="E10" s="17"/>
      <c r="F10" s="17"/>
      <c r="G10" s="17"/>
      <c r="H10" s="19"/>
    </row>
    <row r="11" spans="4:8" x14ac:dyDescent="0.25">
      <c r="D11" s="141" t="s">
        <v>45</v>
      </c>
      <c r="E11" s="142"/>
      <c r="F11" s="142"/>
      <c r="G11" s="142"/>
      <c r="H11" s="19">
        <f>'Planilha de Pontuação'!F54</f>
        <v>0</v>
      </c>
    </row>
    <row r="12" spans="4:8" x14ac:dyDescent="0.25">
      <c r="D12" s="16"/>
      <c r="E12" s="17"/>
      <c r="F12" s="17"/>
      <c r="G12" s="17"/>
      <c r="H12" s="19"/>
    </row>
    <row r="13" spans="4:8" x14ac:dyDescent="0.25">
      <c r="D13" s="141" t="s">
        <v>12</v>
      </c>
      <c r="E13" s="142"/>
      <c r="F13" s="142"/>
      <c r="G13" s="142"/>
      <c r="H13" s="19">
        <f>'Planilha de Pontuação'!F63</f>
        <v>0</v>
      </c>
    </row>
    <row r="14" spans="4:8" x14ac:dyDescent="0.25">
      <c r="D14" s="139"/>
      <c r="E14" s="140"/>
      <c r="F14" s="140"/>
      <c r="G14" s="140"/>
      <c r="H14" s="19"/>
    </row>
    <row r="15" spans="4:8" x14ac:dyDescent="0.25">
      <c r="D15" s="141" t="s">
        <v>14</v>
      </c>
      <c r="E15" s="142"/>
      <c r="F15" s="142"/>
      <c r="G15" s="142"/>
      <c r="H15" s="19">
        <f>'Planilha de Pontuação'!F73</f>
        <v>0</v>
      </c>
    </row>
    <row r="16" spans="4:8" x14ac:dyDescent="0.25">
      <c r="D16" s="139"/>
      <c r="E16" s="140"/>
      <c r="F16" s="140"/>
      <c r="G16" s="140"/>
      <c r="H16" s="19"/>
    </row>
    <row r="17" spans="4:8" x14ac:dyDescent="0.25">
      <c r="D17" s="141" t="s">
        <v>16</v>
      </c>
      <c r="E17" s="142"/>
      <c r="F17" s="142"/>
      <c r="G17" s="142"/>
      <c r="H17" s="19">
        <f>'Planilha de Pontuação'!F84</f>
        <v>0</v>
      </c>
    </row>
    <row r="18" spans="4:8" x14ac:dyDescent="0.25">
      <c r="D18" s="36"/>
      <c r="E18" s="37"/>
      <c r="F18" s="37"/>
      <c r="G18" s="37"/>
      <c r="H18" s="19"/>
    </row>
    <row r="19" spans="4:8" x14ac:dyDescent="0.25">
      <c r="D19" s="141" t="s">
        <v>57</v>
      </c>
      <c r="E19" s="142"/>
      <c r="F19" s="142"/>
      <c r="G19" s="142"/>
      <c r="H19" s="19">
        <f>'Planilha de Pontuação'!F99</f>
        <v>0</v>
      </c>
    </row>
    <row r="20" spans="4:8" ht="15.75" thickBot="1" x14ac:dyDescent="0.3">
      <c r="D20" s="153"/>
      <c r="E20" s="154"/>
      <c r="F20" s="154"/>
      <c r="G20" s="154"/>
      <c r="H20" s="26"/>
    </row>
    <row r="21" spans="4:8" ht="15.75" thickBot="1" x14ac:dyDescent="0.3">
      <c r="H21" s="10"/>
    </row>
    <row r="22" spans="4:8" ht="18.75" x14ac:dyDescent="0.3">
      <c r="D22" s="143" t="s">
        <v>60</v>
      </c>
      <c r="E22" s="144"/>
      <c r="F22" s="144"/>
      <c r="G22" s="144"/>
      <c r="H22" s="59" t="s">
        <v>11</v>
      </c>
    </row>
    <row r="23" spans="4:8" x14ac:dyDescent="0.25">
      <c r="D23" s="60"/>
      <c r="E23" s="61"/>
      <c r="F23" s="61"/>
      <c r="G23" s="61"/>
      <c r="H23" s="62"/>
    </row>
    <row r="24" spans="4:8" ht="24" customHeight="1" x14ac:dyDescent="0.25">
      <c r="D24" s="158" t="s">
        <v>76</v>
      </c>
      <c r="E24" s="159"/>
      <c r="F24" s="159"/>
      <c r="G24" s="159"/>
      <c r="H24" s="64">
        <f>'Planilha de Pontuação'!F128</f>
        <v>0</v>
      </c>
    </row>
    <row r="25" spans="4:8" x14ac:dyDescent="0.25">
      <c r="D25" s="60"/>
      <c r="E25" s="61"/>
      <c r="F25" s="61"/>
      <c r="G25" s="61"/>
      <c r="H25" s="64"/>
    </row>
    <row r="26" spans="4:8" ht="25.5" customHeight="1" x14ac:dyDescent="0.25">
      <c r="D26" s="158" t="s">
        <v>77</v>
      </c>
      <c r="E26" s="159"/>
      <c r="F26" s="159"/>
      <c r="G26" s="159"/>
      <c r="H26" s="64">
        <f>'Planilha de Pontuação'!F154</f>
        <v>0</v>
      </c>
    </row>
    <row r="27" spans="4:8" x14ac:dyDescent="0.25">
      <c r="D27" s="60"/>
      <c r="E27" s="61"/>
      <c r="F27" s="61"/>
      <c r="G27" s="61"/>
      <c r="H27" s="64"/>
    </row>
    <row r="28" spans="4:8" x14ac:dyDescent="0.25">
      <c r="D28" s="137" t="s">
        <v>78</v>
      </c>
      <c r="E28" s="138"/>
      <c r="F28" s="138"/>
      <c r="G28" s="138"/>
      <c r="H28" s="64">
        <f>'Planilha de Pontuação'!F182</f>
        <v>0</v>
      </c>
    </row>
    <row r="29" spans="4:8" ht="15.75" thickBot="1" x14ac:dyDescent="0.3">
      <c r="D29" s="145"/>
      <c r="E29" s="146"/>
      <c r="F29" s="146"/>
      <c r="G29" s="146"/>
      <c r="H29" s="66"/>
    </row>
  </sheetData>
  <mergeCells count="19">
    <mergeCell ref="D29:G29"/>
    <mergeCell ref="E2:E3"/>
    <mergeCell ref="E4:E5"/>
    <mergeCell ref="D19:G19"/>
    <mergeCell ref="D7:G7"/>
    <mergeCell ref="D20:G20"/>
    <mergeCell ref="G2:G3"/>
    <mergeCell ref="G4:G5"/>
    <mergeCell ref="D9:G9"/>
    <mergeCell ref="D11:G11"/>
    <mergeCell ref="D13:G13"/>
    <mergeCell ref="D24:G24"/>
    <mergeCell ref="D26:G26"/>
    <mergeCell ref="D28:G28"/>
    <mergeCell ref="D16:G16"/>
    <mergeCell ref="D17:G17"/>
    <mergeCell ref="D14:G14"/>
    <mergeCell ref="D15:G15"/>
    <mergeCell ref="D22:G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2"/>
  <sheetViews>
    <sheetView workbookViewId="0">
      <selection activeCell="G11" sqref="G11"/>
    </sheetView>
  </sheetViews>
  <sheetFormatPr defaultRowHeight="15" x14ac:dyDescent="0.25"/>
  <cols>
    <col min="9" max="9" width="10.7109375" customWidth="1"/>
    <col min="10" max="10" width="11.5703125" customWidth="1"/>
  </cols>
  <sheetData>
    <row r="1" spans="1:9" x14ac:dyDescent="0.25">
      <c r="A1" t="s">
        <v>1</v>
      </c>
    </row>
    <row r="2" spans="1:9" x14ac:dyDescent="0.25">
      <c r="A2" t="s">
        <v>2</v>
      </c>
      <c r="F2" s="99"/>
      <c r="G2" s="99"/>
      <c r="H2" s="99"/>
      <c r="I2" s="99"/>
    </row>
    <row r="3" spans="1:9" x14ac:dyDescent="0.25">
      <c r="F3" s="99"/>
      <c r="G3" s="99"/>
      <c r="H3" s="99"/>
      <c r="I3" s="99"/>
    </row>
    <row r="4" spans="1:9" x14ac:dyDescent="0.25">
      <c r="A4" t="s">
        <v>4</v>
      </c>
      <c r="F4" s="99"/>
      <c r="G4" s="99"/>
      <c r="H4" s="99"/>
      <c r="I4" s="99"/>
    </row>
    <row r="5" spans="1:9" x14ac:dyDescent="0.25">
      <c r="A5" t="s">
        <v>5</v>
      </c>
      <c r="F5" s="99"/>
      <c r="G5" s="99"/>
      <c r="H5" s="99"/>
      <c r="I5" s="99"/>
    </row>
    <row r="6" spans="1:9" x14ac:dyDescent="0.25">
      <c r="F6" s="160"/>
      <c r="G6" s="160"/>
      <c r="H6" s="160"/>
      <c r="I6" s="160"/>
    </row>
    <row r="7" spans="1:9" x14ac:dyDescent="0.25">
      <c r="A7" t="s">
        <v>35</v>
      </c>
    </row>
    <row r="8" spans="1:9" x14ac:dyDescent="0.25">
      <c r="A8" t="s">
        <v>36</v>
      </c>
    </row>
    <row r="10" spans="1:9" x14ac:dyDescent="0.25">
      <c r="A10" t="s">
        <v>64</v>
      </c>
    </row>
    <row r="11" spans="1:9" x14ac:dyDescent="0.25">
      <c r="A11" t="s">
        <v>65</v>
      </c>
    </row>
    <row r="14" spans="1:9" x14ac:dyDescent="0.25">
      <c r="A14" t="s">
        <v>72</v>
      </c>
    </row>
    <row r="15" spans="1:9" x14ac:dyDescent="0.25">
      <c r="A15" t="s">
        <v>73</v>
      </c>
    </row>
    <row r="16" spans="1:9" x14ac:dyDescent="0.25">
      <c r="A16" t="s">
        <v>74</v>
      </c>
    </row>
    <row r="17" spans="1:8" x14ac:dyDescent="0.25">
      <c r="A17" t="s">
        <v>75</v>
      </c>
    </row>
    <row r="20" spans="1:8" x14ac:dyDescent="0.25">
      <c r="A20" t="s">
        <v>55</v>
      </c>
    </row>
    <row r="21" spans="1:8" x14ac:dyDescent="0.25">
      <c r="A21" t="s">
        <v>38</v>
      </c>
    </row>
    <row r="31" spans="1:8" x14ac:dyDescent="0.25">
      <c r="E31" s="40" t="s">
        <v>22</v>
      </c>
      <c r="F31" s="40"/>
      <c r="G31" s="40"/>
      <c r="H31" s="40"/>
    </row>
    <row r="32" spans="1:8" x14ac:dyDescent="0.25">
      <c r="E32" s="40" t="s">
        <v>23</v>
      </c>
      <c r="F32" s="40"/>
      <c r="G32" s="40"/>
      <c r="H32" s="40"/>
    </row>
    <row r="33" spans="2:12" x14ac:dyDescent="0.25">
      <c r="E33" s="40" t="s">
        <v>24</v>
      </c>
      <c r="F33" s="40"/>
      <c r="G33" s="40"/>
      <c r="H33" s="40"/>
    </row>
    <row r="34" spans="2:12" x14ac:dyDescent="0.25">
      <c r="E34" s="40" t="s">
        <v>25</v>
      </c>
      <c r="F34" s="40"/>
      <c r="G34" s="40"/>
      <c r="H34" s="40"/>
    </row>
    <row r="37" spans="2:12" x14ac:dyDescent="0.25">
      <c r="B37" t="e">
        <f>'Planilha de Pontuação'!#REF!</f>
        <v>#REF!</v>
      </c>
      <c r="C37" t="e">
        <f>'Planilha de Pontuação'!#REF!</f>
        <v>#REF!</v>
      </c>
      <c r="D37" t="e">
        <f>'Planilha de Pontuação'!#REF!</f>
        <v>#REF!</v>
      </c>
      <c r="E37" t="e">
        <f>'Planilha de Pontuação'!#REF!</f>
        <v>#REF!</v>
      </c>
      <c r="F37" t="e">
        <f>'Planilha de Pontuação'!#REF!</f>
        <v>#REF!</v>
      </c>
      <c r="G37" t="e">
        <f>'Planilha de Pontuação'!#REF!</f>
        <v>#REF!</v>
      </c>
      <c r="I37" t="s">
        <v>40</v>
      </c>
      <c r="J37" t="s">
        <v>41</v>
      </c>
      <c r="K37" t="s">
        <v>42</v>
      </c>
      <c r="L37" t="s">
        <v>43</v>
      </c>
    </row>
    <row r="38" spans="2:12" x14ac:dyDescent="0.25">
      <c r="B38" t="e">
        <f>'Planilha de Pontuação'!#REF!</f>
        <v>#REF!</v>
      </c>
      <c r="C38" t="e">
        <f>'Planilha de Pontuação'!#REF!</f>
        <v>#REF!</v>
      </c>
      <c r="D38" t="e">
        <f>'Planilha de Pontuação'!#REF!</f>
        <v>#REF!</v>
      </c>
      <c r="E38" t="e">
        <f>'Planilha de Pontuação'!#REF!</f>
        <v>#REF!</v>
      </c>
      <c r="F38" t="e">
        <f>'Planilha de Pontuação'!#REF!</f>
        <v>#REF!</v>
      </c>
      <c r="G38" t="e">
        <f>'Planilha de Pontuação'!#REF!</f>
        <v>#REF!</v>
      </c>
      <c r="I38" t="e">
        <f>IF(F38="resumo",0.2,0)</f>
        <v>#REF!</v>
      </c>
      <c r="J38" t="e">
        <f>IF(F38="resumo estendido",0.4,0)</f>
        <v>#REF!</v>
      </c>
      <c r="K38" t="e">
        <f>IF(F38="trabalho completo",0.5,0)</f>
        <v>#REF!</v>
      </c>
      <c r="L38" t="e">
        <f>IF(F38="capítulo de livro",0.5,0)</f>
        <v>#REF!</v>
      </c>
    </row>
    <row r="39" spans="2:12" x14ac:dyDescent="0.25">
      <c r="B39" t="e">
        <f>'Planilha de Pontuação'!#REF!</f>
        <v>#REF!</v>
      </c>
      <c r="C39" t="e">
        <f>'Planilha de Pontuação'!#REF!</f>
        <v>#REF!</v>
      </c>
      <c r="D39" t="e">
        <f>'Planilha de Pontuação'!#REF!</f>
        <v>#REF!</v>
      </c>
      <c r="E39" t="e">
        <f>'Planilha de Pontuação'!#REF!</f>
        <v>#REF!</v>
      </c>
      <c r="F39" t="e">
        <f>'Planilha de Pontuação'!#REF!</f>
        <v>#REF!</v>
      </c>
      <c r="G39" t="e">
        <f>'Planilha de Pontuação'!#REF!</f>
        <v>#REF!</v>
      </c>
    </row>
    <row r="40" spans="2:12" x14ac:dyDescent="0.25">
      <c r="B40" t="e">
        <f>'Planilha de Pontuação'!#REF!</f>
        <v>#REF!</v>
      </c>
      <c r="C40" t="e">
        <f>'Planilha de Pontuação'!#REF!</f>
        <v>#REF!</v>
      </c>
      <c r="D40" t="e">
        <f>'Planilha de Pontuação'!#REF!</f>
        <v>#REF!</v>
      </c>
      <c r="E40" t="e">
        <f>'Planilha de Pontuação'!#REF!</f>
        <v>#REF!</v>
      </c>
      <c r="F40" t="e">
        <f>'Planilha de Pontuação'!#REF!</f>
        <v>#REF!</v>
      </c>
      <c r="G40" t="e">
        <f>'Planilha de Pontuação'!#REF!</f>
        <v>#REF!</v>
      </c>
    </row>
    <row r="41" spans="2:12" x14ac:dyDescent="0.25">
      <c r="B41" t="e">
        <f>'Planilha de Pontuação'!#REF!</f>
        <v>#REF!</v>
      </c>
      <c r="C41" t="e">
        <f>'Planilha de Pontuação'!#REF!</f>
        <v>#REF!</v>
      </c>
      <c r="D41" t="e">
        <f>'Planilha de Pontuação'!#REF!</f>
        <v>#REF!</v>
      </c>
      <c r="E41" t="e">
        <f>'Planilha de Pontuação'!#REF!</f>
        <v>#REF!</v>
      </c>
      <c r="F41" t="e">
        <f>'Planilha de Pontuação'!#REF!</f>
        <v>#REF!</v>
      </c>
      <c r="G41" t="e">
        <f>'Planilha de Pontuação'!#REF!</f>
        <v>#REF!</v>
      </c>
      <c r="I41" t="e">
        <f>IF(F41="resumo",0.2,0)</f>
        <v>#REF!</v>
      </c>
      <c r="J41" t="e">
        <f>IF(F41="resumo estendido",0.4,0)</f>
        <v>#REF!</v>
      </c>
      <c r="K41" t="e">
        <f>IF(F41="trabalho completo",0.5,0)</f>
        <v>#REF!</v>
      </c>
      <c r="L41" t="e">
        <f>IF(F41="capítulo de livro",0.5,0)</f>
        <v>#REF!</v>
      </c>
    </row>
    <row r="42" spans="2:12" x14ac:dyDescent="0.25">
      <c r="B42" t="e">
        <f>'Planilha de Pontuação'!#REF!</f>
        <v>#REF!</v>
      </c>
      <c r="C42" t="e">
        <f>'Planilha de Pontuação'!#REF!</f>
        <v>#REF!</v>
      </c>
      <c r="D42" t="e">
        <f>'Planilha de Pontuação'!#REF!</f>
        <v>#REF!</v>
      </c>
      <c r="E42" t="e">
        <f>'Planilha de Pontuação'!#REF!</f>
        <v>#REF!</v>
      </c>
      <c r="F42" t="e">
        <f>'Planilha de Pontuação'!#REF!</f>
        <v>#REF!</v>
      </c>
      <c r="G42" t="e">
        <f>'Planilha de Pontuação'!#REF!</f>
        <v>#REF!</v>
      </c>
    </row>
    <row r="43" spans="2:12" x14ac:dyDescent="0.25">
      <c r="B43" t="e">
        <f>'Planilha de Pontuação'!#REF!</f>
        <v>#REF!</v>
      </c>
      <c r="C43" t="e">
        <f>'Planilha de Pontuação'!#REF!</f>
        <v>#REF!</v>
      </c>
      <c r="D43" t="e">
        <f>'Planilha de Pontuação'!#REF!</f>
        <v>#REF!</v>
      </c>
      <c r="E43" t="e">
        <f>'Planilha de Pontuação'!#REF!</f>
        <v>#REF!</v>
      </c>
      <c r="F43" t="e">
        <f>'Planilha de Pontuação'!#REF!</f>
        <v>#REF!</v>
      </c>
      <c r="G43" t="e">
        <f>'Planilha de Pontuação'!#REF!</f>
        <v>#REF!</v>
      </c>
    </row>
    <row r="44" spans="2:12" x14ac:dyDescent="0.25">
      <c r="B44" t="e">
        <f>'Planilha de Pontuação'!#REF!</f>
        <v>#REF!</v>
      </c>
      <c r="C44" t="e">
        <f>'Planilha de Pontuação'!#REF!</f>
        <v>#REF!</v>
      </c>
      <c r="D44" t="e">
        <f>'Planilha de Pontuação'!#REF!</f>
        <v>#REF!</v>
      </c>
      <c r="E44" t="e">
        <f>'Planilha de Pontuação'!#REF!</f>
        <v>#REF!</v>
      </c>
      <c r="F44" t="e">
        <f>'Planilha de Pontuação'!#REF!</f>
        <v>#REF!</v>
      </c>
      <c r="G44" t="e">
        <f>'Planilha de Pontuação'!#REF!</f>
        <v>#REF!</v>
      </c>
      <c r="I44" t="e">
        <f>IF(F44="resumo",0.2,0)</f>
        <v>#REF!</v>
      </c>
      <c r="J44" t="e">
        <f>IF(F44="resumo estendido",0.4,0)</f>
        <v>#REF!</v>
      </c>
      <c r="K44" t="e">
        <f>IF(F44="trabalho completo",0.5,0)</f>
        <v>#REF!</v>
      </c>
      <c r="L44" t="e">
        <f>IF(F44="capítulo de livro",0.5,0)</f>
        <v>#REF!</v>
      </c>
    </row>
    <row r="45" spans="2:12" x14ac:dyDescent="0.25">
      <c r="B45" t="e">
        <f>'Planilha de Pontuação'!#REF!</f>
        <v>#REF!</v>
      </c>
      <c r="C45" t="e">
        <f>'Planilha de Pontuação'!#REF!</f>
        <v>#REF!</v>
      </c>
      <c r="D45" t="e">
        <f>'Planilha de Pontuação'!#REF!</f>
        <v>#REF!</v>
      </c>
      <c r="E45" t="e">
        <f>'Planilha de Pontuação'!#REF!</f>
        <v>#REF!</v>
      </c>
      <c r="F45" t="e">
        <f>'Planilha de Pontuação'!#REF!</f>
        <v>#REF!</v>
      </c>
      <c r="G45" t="e">
        <f>'Planilha de Pontuação'!#REF!</f>
        <v>#REF!</v>
      </c>
    </row>
    <row r="46" spans="2:12" x14ac:dyDescent="0.25">
      <c r="B46" t="e">
        <f>'Planilha de Pontuação'!#REF!</f>
        <v>#REF!</v>
      </c>
      <c r="C46" t="e">
        <f>'Planilha de Pontuação'!#REF!</f>
        <v>#REF!</v>
      </c>
      <c r="D46" t="e">
        <f>'Planilha de Pontuação'!#REF!</f>
        <v>#REF!</v>
      </c>
      <c r="E46" t="e">
        <f>'Planilha de Pontuação'!#REF!</f>
        <v>#REF!</v>
      </c>
      <c r="F46" t="e">
        <f>'Planilha de Pontuação'!#REF!</f>
        <v>#REF!</v>
      </c>
      <c r="G46" t="e">
        <f>'Planilha de Pontuação'!#REF!</f>
        <v>#REF!</v>
      </c>
    </row>
    <row r="47" spans="2:12" x14ac:dyDescent="0.25">
      <c r="B47" t="e">
        <f>'Planilha de Pontuação'!#REF!</f>
        <v>#REF!</v>
      </c>
      <c r="C47" t="e">
        <f>'Planilha de Pontuação'!#REF!</f>
        <v>#REF!</v>
      </c>
      <c r="D47" t="e">
        <f>'Planilha de Pontuação'!#REF!</f>
        <v>#REF!</v>
      </c>
      <c r="E47" t="e">
        <f>'Planilha de Pontuação'!#REF!</f>
        <v>#REF!</v>
      </c>
      <c r="F47" t="e">
        <f>'Planilha de Pontuação'!#REF!</f>
        <v>#REF!</v>
      </c>
      <c r="G47" t="e">
        <f>'Planilha de Pontuação'!#REF!</f>
        <v>#REF!</v>
      </c>
      <c r="I47" t="e">
        <f>IF(F47="resumo",0.2,0)</f>
        <v>#REF!</v>
      </c>
      <c r="J47" t="e">
        <f>IF(F47="resumo estendido",0.4,0)</f>
        <v>#REF!</v>
      </c>
      <c r="K47" t="e">
        <f>IF(F47="trabalho completo",0.5,0)</f>
        <v>#REF!</v>
      </c>
      <c r="L47" t="e">
        <f>IF(F47="capítulo de livro",0.5,0)</f>
        <v>#REF!</v>
      </c>
    </row>
    <row r="48" spans="2:12" x14ac:dyDescent="0.25">
      <c r="B48" t="e">
        <f>'Planilha de Pontuação'!#REF!</f>
        <v>#REF!</v>
      </c>
      <c r="C48" t="e">
        <f>'Planilha de Pontuação'!#REF!</f>
        <v>#REF!</v>
      </c>
      <c r="D48" t="e">
        <f>'Planilha de Pontuação'!#REF!</f>
        <v>#REF!</v>
      </c>
      <c r="E48" t="e">
        <f>'Planilha de Pontuação'!#REF!</f>
        <v>#REF!</v>
      </c>
      <c r="F48" t="e">
        <f>'Planilha de Pontuação'!#REF!</f>
        <v>#REF!</v>
      </c>
      <c r="G48" t="e">
        <f>'Planilha de Pontuação'!#REF!</f>
        <v>#REF!</v>
      </c>
    </row>
    <row r="49" spans="2:12" x14ac:dyDescent="0.25">
      <c r="B49" t="e">
        <f>'Planilha de Pontuação'!#REF!</f>
        <v>#REF!</v>
      </c>
      <c r="C49" t="e">
        <f>'Planilha de Pontuação'!#REF!</f>
        <v>#REF!</v>
      </c>
      <c r="D49" t="e">
        <f>'Planilha de Pontuação'!#REF!</f>
        <v>#REF!</v>
      </c>
      <c r="E49" t="e">
        <f>'Planilha de Pontuação'!#REF!</f>
        <v>#REF!</v>
      </c>
      <c r="F49" t="e">
        <f>'Planilha de Pontuação'!#REF!</f>
        <v>#REF!</v>
      </c>
      <c r="G49" t="e">
        <f>'Planilha de Pontuação'!#REF!</f>
        <v>#REF!</v>
      </c>
    </row>
    <row r="50" spans="2:12" x14ac:dyDescent="0.25">
      <c r="B50" t="e">
        <f>'Planilha de Pontuação'!#REF!</f>
        <v>#REF!</v>
      </c>
      <c r="C50" t="e">
        <f>'Planilha de Pontuação'!#REF!</f>
        <v>#REF!</v>
      </c>
      <c r="D50" t="e">
        <f>'Planilha de Pontuação'!#REF!</f>
        <v>#REF!</v>
      </c>
      <c r="E50" t="e">
        <f>'Planilha de Pontuação'!#REF!</f>
        <v>#REF!</v>
      </c>
      <c r="F50" t="e">
        <f>'Planilha de Pontuação'!#REF!</f>
        <v>#REF!</v>
      </c>
      <c r="G50" t="e">
        <f>'Planilha de Pontuação'!#REF!</f>
        <v>#REF!</v>
      </c>
      <c r="I50" t="e">
        <f>IF(F50="resumo",0.2,0)</f>
        <v>#REF!</v>
      </c>
      <c r="J50" t="e">
        <f>IF(F50="resumo estendido",0.4,0)</f>
        <v>#REF!</v>
      </c>
      <c r="K50" t="e">
        <f>IF(F50="trabalho completo",0.5,0)</f>
        <v>#REF!</v>
      </c>
      <c r="L50" t="e">
        <f>IF(F50="capítulo de livro",0.5,0)</f>
        <v>#REF!</v>
      </c>
    </row>
    <row r="51" spans="2:12" x14ac:dyDescent="0.25">
      <c r="B51" t="e">
        <f>'Planilha de Pontuação'!#REF!</f>
        <v>#REF!</v>
      </c>
      <c r="C51" t="e">
        <f>'Planilha de Pontuação'!#REF!</f>
        <v>#REF!</v>
      </c>
      <c r="D51" t="e">
        <f>'Planilha de Pontuação'!#REF!</f>
        <v>#REF!</v>
      </c>
      <c r="E51" t="e">
        <f>'Planilha de Pontuação'!#REF!</f>
        <v>#REF!</v>
      </c>
      <c r="F51" t="e">
        <f>'Planilha de Pontuação'!#REF!</f>
        <v>#REF!</v>
      </c>
      <c r="G51" t="e">
        <f>'Planilha de Pontuação'!#REF!</f>
        <v>#REF!</v>
      </c>
    </row>
    <row r="52" spans="2:12" x14ac:dyDescent="0.25">
      <c r="B52" t="e">
        <f>'Planilha de Pontuação'!#REF!</f>
        <v>#REF!</v>
      </c>
      <c r="C52" t="e">
        <f>'Planilha de Pontuação'!#REF!</f>
        <v>#REF!</v>
      </c>
      <c r="D52" t="e">
        <f>'Planilha de Pontuação'!#REF!</f>
        <v>#REF!</v>
      </c>
      <c r="E52" t="e">
        <f>'Planilha de Pontuação'!#REF!</f>
        <v>#REF!</v>
      </c>
      <c r="F52" t="e">
        <f>'Planilha de Pontuação'!#REF!</f>
        <v>#REF!</v>
      </c>
      <c r="G52" t="e">
        <f>'Planilha de Pontuação'!#REF!</f>
        <v>#REF!</v>
      </c>
    </row>
    <row r="53" spans="2:12" x14ac:dyDescent="0.25">
      <c r="B53" t="e">
        <f>'Planilha de Pontuação'!#REF!</f>
        <v>#REF!</v>
      </c>
      <c r="C53" t="e">
        <f>'Planilha de Pontuação'!#REF!</f>
        <v>#REF!</v>
      </c>
      <c r="D53" t="e">
        <f>'Planilha de Pontuação'!#REF!</f>
        <v>#REF!</v>
      </c>
      <c r="E53" t="e">
        <f>'Planilha de Pontuação'!#REF!</f>
        <v>#REF!</v>
      </c>
      <c r="F53" t="e">
        <f>'Planilha de Pontuação'!#REF!</f>
        <v>#REF!</v>
      </c>
      <c r="G53" t="e">
        <f>'Planilha de Pontuação'!#REF!</f>
        <v>#REF!</v>
      </c>
      <c r="I53" t="e">
        <f>IF(F53="resumo",0.2,0)</f>
        <v>#REF!</v>
      </c>
      <c r="J53" t="e">
        <f>IF(F53="resumo estendido",0.4,0)</f>
        <v>#REF!</v>
      </c>
      <c r="K53" t="e">
        <f>IF(F53="trabalho completo",0.5,0)</f>
        <v>#REF!</v>
      </c>
      <c r="L53" t="e">
        <f>IF(F53="capítulo de livro",0.5,0)</f>
        <v>#REF!</v>
      </c>
    </row>
    <row r="54" spans="2:12" x14ac:dyDescent="0.25">
      <c r="B54" t="e">
        <f>'Planilha de Pontuação'!#REF!</f>
        <v>#REF!</v>
      </c>
      <c r="C54" t="e">
        <f>'Planilha de Pontuação'!#REF!</f>
        <v>#REF!</v>
      </c>
      <c r="D54" t="e">
        <f>'Planilha de Pontuação'!#REF!</f>
        <v>#REF!</v>
      </c>
      <c r="E54" t="e">
        <f>'Planilha de Pontuação'!#REF!</f>
        <v>#REF!</v>
      </c>
      <c r="F54" t="e">
        <f>'Planilha de Pontuação'!#REF!</f>
        <v>#REF!</v>
      </c>
      <c r="G54" t="e">
        <f>'Planilha de Pontuação'!#REF!</f>
        <v>#REF!</v>
      </c>
    </row>
    <row r="55" spans="2:12" x14ac:dyDescent="0.25">
      <c r="B55" t="e">
        <f>'Planilha de Pontuação'!#REF!</f>
        <v>#REF!</v>
      </c>
      <c r="C55" t="e">
        <f>'Planilha de Pontuação'!#REF!</f>
        <v>#REF!</v>
      </c>
      <c r="D55" t="e">
        <f>'Planilha de Pontuação'!#REF!</f>
        <v>#REF!</v>
      </c>
      <c r="E55" t="e">
        <f>'Planilha de Pontuação'!#REF!</f>
        <v>#REF!</v>
      </c>
      <c r="F55" t="e">
        <f>'Planilha de Pontuação'!#REF!</f>
        <v>#REF!</v>
      </c>
      <c r="G55" t="e">
        <f>'Planilha de Pontuação'!#REF!</f>
        <v>#REF!</v>
      </c>
    </row>
    <row r="56" spans="2:12" x14ac:dyDescent="0.25">
      <c r="B56" t="e">
        <f>'Planilha de Pontuação'!#REF!</f>
        <v>#REF!</v>
      </c>
      <c r="C56" t="e">
        <f>'Planilha de Pontuação'!#REF!</f>
        <v>#REF!</v>
      </c>
      <c r="D56" t="e">
        <f>'Planilha de Pontuação'!#REF!</f>
        <v>#REF!</v>
      </c>
      <c r="E56" t="e">
        <f>'Planilha de Pontuação'!#REF!</f>
        <v>#REF!</v>
      </c>
      <c r="F56" t="e">
        <f>'Planilha de Pontuação'!#REF!</f>
        <v>#REF!</v>
      </c>
      <c r="G56" t="e">
        <f>'Planilha de Pontuação'!#REF!</f>
        <v>#REF!</v>
      </c>
      <c r="I56" t="e">
        <f>IF(F56="resumo",0.2,0)</f>
        <v>#REF!</v>
      </c>
      <c r="J56" t="e">
        <f>IF(F56="resumo estendido",0.4,0)</f>
        <v>#REF!</v>
      </c>
      <c r="K56" t="e">
        <f>IF(F56="trabalho completo",0.5,0)</f>
        <v>#REF!</v>
      </c>
      <c r="L56" t="e">
        <f>IF(F56="capítulo de livro",0.5,0)</f>
        <v>#REF!</v>
      </c>
    </row>
    <row r="57" spans="2:12" x14ac:dyDescent="0.25">
      <c r="B57" t="e">
        <f>'Planilha de Pontuação'!#REF!</f>
        <v>#REF!</v>
      </c>
      <c r="C57" t="e">
        <f>'Planilha de Pontuação'!#REF!</f>
        <v>#REF!</v>
      </c>
      <c r="D57" t="e">
        <f>'Planilha de Pontuação'!#REF!</f>
        <v>#REF!</v>
      </c>
      <c r="E57" t="e">
        <f>'Planilha de Pontuação'!#REF!</f>
        <v>#REF!</v>
      </c>
      <c r="F57" t="e">
        <f>'Planilha de Pontuação'!#REF!</f>
        <v>#REF!</v>
      </c>
      <c r="G57" t="e">
        <f>'Planilha de Pontuação'!#REF!</f>
        <v>#REF!</v>
      </c>
    </row>
    <row r="58" spans="2:12" x14ac:dyDescent="0.25">
      <c r="B58" t="e">
        <f>'Planilha de Pontuação'!#REF!</f>
        <v>#REF!</v>
      </c>
      <c r="C58" t="e">
        <f>'Planilha de Pontuação'!#REF!</f>
        <v>#REF!</v>
      </c>
      <c r="D58" t="e">
        <f>'Planilha de Pontuação'!#REF!</f>
        <v>#REF!</v>
      </c>
      <c r="E58" t="e">
        <f>'Planilha de Pontuação'!#REF!</f>
        <v>#REF!</v>
      </c>
      <c r="F58" t="e">
        <f>'Planilha de Pontuação'!#REF!</f>
        <v>#REF!</v>
      </c>
      <c r="G58" t="e">
        <f>'Planilha de Pontuação'!#REF!</f>
        <v>#REF!</v>
      </c>
    </row>
    <row r="59" spans="2:12" x14ac:dyDescent="0.25">
      <c r="B59" t="e">
        <f>'Planilha de Pontuação'!#REF!</f>
        <v>#REF!</v>
      </c>
      <c r="C59" t="e">
        <f>'Planilha de Pontuação'!#REF!</f>
        <v>#REF!</v>
      </c>
      <c r="D59" t="e">
        <f>'Planilha de Pontuação'!#REF!</f>
        <v>#REF!</v>
      </c>
      <c r="E59" t="e">
        <f>'Planilha de Pontuação'!#REF!</f>
        <v>#REF!</v>
      </c>
      <c r="F59" t="e">
        <f>'Planilha de Pontuação'!#REF!</f>
        <v>#REF!</v>
      </c>
      <c r="G59" t="e">
        <f>'Planilha de Pontuação'!#REF!</f>
        <v>#REF!</v>
      </c>
      <c r="I59" t="e">
        <f>IF(F59="resumo",0.2,0)</f>
        <v>#REF!</v>
      </c>
      <c r="J59" t="e">
        <f>IF(F59="resumo estendido",0.4,0)</f>
        <v>#REF!</v>
      </c>
      <c r="K59" t="e">
        <f>IF(F59="trabalho completo",0.5,0)</f>
        <v>#REF!</v>
      </c>
      <c r="L59" t="e">
        <f>IF(F59="capítulo de livro",0.5,0)</f>
        <v>#REF!</v>
      </c>
    </row>
    <row r="60" spans="2:12" x14ac:dyDescent="0.25">
      <c r="B60" t="e">
        <f>'Planilha de Pontuação'!#REF!</f>
        <v>#REF!</v>
      </c>
      <c r="C60" t="e">
        <f>'Planilha de Pontuação'!#REF!</f>
        <v>#REF!</v>
      </c>
      <c r="D60" t="e">
        <f>'Planilha de Pontuação'!#REF!</f>
        <v>#REF!</v>
      </c>
      <c r="E60" t="e">
        <f>'Planilha de Pontuação'!#REF!</f>
        <v>#REF!</v>
      </c>
      <c r="F60" t="e">
        <f>'Planilha de Pontuação'!#REF!</f>
        <v>#REF!</v>
      </c>
      <c r="G60" t="e">
        <f>'Planilha de Pontuação'!#REF!</f>
        <v>#REF!</v>
      </c>
    </row>
    <row r="61" spans="2:12" x14ac:dyDescent="0.25">
      <c r="B61" t="e">
        <f>'Planilha de Pontuação'!#REF!</f>
        <v>#REF!</v>
      </c>
      <c r="C61" t="e">
        <f>'Planilha de Pontuação'!#REF!</f>
        <v>#REF!</v>
      </c>
      <c r="D61" t="e">
        <f>'Planilha de Pontuação'!#REF!</f>
        <v>#REF!</v>
      </c>
      <c r="E61" t="e">
        <f>'Planilha de Pontuação'!#REF!</f>
        <v>#REF!</v>
      </c>
      <c r="F61" t="e">
        <f>'Planilha de Pontuação'!#REF!</f>
        <v>#REF!</v>
      </c>
      <c r="G61" t="e">
        <f>'Planilha de Pontuação'!#REF!</f>
        <v>#REF!</v>
      </c>
    </row>
    <row r="62" spans="2:12" x14ac:dyDescent="0.25">
      <c r="B62" t="e">
        <f>'Planilha de Pontuação'!#REF!</f>
        <v>#REF!</v>
      </c>
      <c r="C62" t="e">
        <f>'Planilha de Pontuação'!#REF!</f>
        <v>#REF!</v>
      </c>
      <c r="D62" t="e">
        <f>'Planilha de Pontuação'!#REF!</f>
        <v>#REF!</v>
      </c>
      <c r="E62" t="e">
        <f>'Planilha de Pontuação'!#REF!</f>
        <v>#REF!</v>
      </c>
      <c r="F62" t="e">
        <f>'Planilha de Pontuação'!#REF!</f>
        <v>#REF!</v>
      </c>
      <c r="G62" t="e">
        <f>'Planilha de Pontuação'!#REF!</f>
        <v>#REF!</v>
      </c>
      <c r="I62" t="e">
        <f>IF(F62="resumo",0.2,0)</f>
        <v>#REF!</v>
      </c>
      <c r="J62" t="e">
        <f>IF(F62="resumo estendido",0.4,0)</f>
        <v>#REF!</v>
      </c>
      <c r="K62" t="e">
        <f>IF(F62="trabalho completo",0.5,0)</f>
        <v>#REF!</v>
      </c>
      <c r="L62" t="e">
        <f>IF(F62="capítulo de livro",0.5,0)</f>
        <v>#REF!</v>
      </c>
    </row>
    <row r="63" spans="2:12" x14ac:dyDescent="0.25">
      <c r="B63" t="e">
        <f>'Planilha de Pontuação'!#REF!</f>
        <v>#REF!</v>
      </c>
      <c r="C63" t="e">
        <f>'Planilha de Pontuação'!#REF!</f>
        <v>#REF!</v>
      </c>
      <c r="D63" t="e">
        <f>'Planilha de Pontuação'!#REF!</f>
        <v>#REF!</v>
      </c>
      <c r="E63" t="e">
        <f>'Planilha de Pontuação'!#REF!</f>
        <v>#REF!</v>
      </c>
      <c r="F63" t="e">
        <f>'Planilha de Pontuação'!#REF!</f>
        <v>#REF!</v>
      </c>
      <c r="G63" t="e">
        <f>'Planilha de Pontuação'!#REF!</f>
        <v>#REF!</v>
      </c>
    </row>
    <row r="64" spans="2:12" x14ac:dyDescent="0.25">
      <c r="B64" t="e">
        <f>'Planilha de Pontuação'!#REF!</f>
        <v>#REF!</v>
      </c>
      <c r="C64" t="e">
        <f>'Planilha de Pontuação'!#REF!</f>
        <v>#REF!</v>
      </c>
      <c r="D64" t="e">
        <f>'Planilha de Pontuação'!#REF!</f>
        <v>#REF!</v>
      </c>
      <c r="E64" t="e">
        <f>'Planilha de Pontuação'!#REF!</f>
        <v>#REF!</v>
      </c>
      <c r="F64" t="e">
        <f>'Planilha de Pontuação'!#REF!</f>
        <v>#REF!</v>
      </c>
      <c r="G64" t="e">
        <f>'Planilha de Pontuação'!#REF!</f>
        <v>#REF!</v>
      </c>
    </row>
    <row r="65" spans="2:12" x14ac:dyDescent="0.25">
      <c r="B65" t="e">
        <f>'Planilha de Pontuação'!#REF!</f>
        <v>#REF!</v>
      </c>
      <c r="C65" t="e">
        <f>'Planilha de Pontuação'!#REF!</f>
        <v>#REF!</v>
      </c>
      <c r="D65" t="e">
        <f>'Planilha de Pontuação'!#REF!</f>
        <v>#REF!</v>
      </c>
      <c r="E65" t="e">
        <f>'Planilha de Pontuação'!#REF!</f>
        <v>#REF!</v>
      </c>
      <c r="F65" t="e">
        <f>'Planilha de Pontuação'!#REF!</f>
        <v>#REF!</v>
      </c>
      <c r="G65" t="e">
        <f>'Planilha de Pontuação'!#REF!</f>
        <v>#REF!</v>
      </c>
      <c r="I65" t="e">
        <f>IF(F65="resumo",0.2,0)</f>
        <v>#REF!</v>
      </c>
      <c r="J65" t="e">
        <f>IF(F65="resumo estendido",0.4,0)</f>
        <v>#REF!</v>
      </c>
      <c r="K65" t="e">
        <f>IF(F65="trabalho completo",0.5,0)</f>
        <v>#REF!</v>
      </c>
      <c r="L65" t="e">
        <f>IF(F65="capítulo de livro",0.5,0)</f>
        <v>#REF!</v>
      </c>
    </row>
    <row r="66" spans="2:12" x14ac:dyDescent="0.25">
      <c r="B66" t="e">
        <f>'Planilha de Pontuação'!#REF!</f>
        <v>#REF!</v>
      </c>
      <c r="C66" t="e">
        <f>'Planilha de Pontuação'!#REF!</f>
        <v>#REF!</v>
      </c>
      <c r="D66" t="e">
        <f>'Planilha de Pontuação'!#REF!</f>
        <v>#REF!</v>
      </c>
      <c r="E66" t="e">
        <f>'Planilha de Pontuação'!#REF!</f>
        <v>#REF!</v>
      </c>
      <c r="F66" t="e">
        <f>'Planilha de Pontuação'!#REF!</f>
        <v>#REF!</v>
      </c>
      <c r="G66" t="e">
        <f>'Planilha de Pontuação'!#REF!</f>
        <v>#REF!</v>
      </c>
    </row>
    <row r="67" spans="2:12" x14ac:dyDescent="0.25">
      <c r="B67" t="e">
        <f>'Planilha de Pontuação'!#REF!</f>
        <v>#REF!</v>
      </c>
      <c r="C67" t="e">
        <f>'Planilha de Pontuação'!#REF!</f>
        <v>#REF!</v>
      </c>
      <c r="D67" t="e">
        <f>'Planilha de Pontuação'!#REF!</f>
        <v>#REF!</v>
      </c>
      <c r="E67" t="e">
        <f>'Planilha de Pontuação'!#REF!</f>
        <v>#REF!</v>
      </c>
      <c r="F67" t="e">
        <f>'Planilha de Pontuação'!#REF!</f>
        <v>#REF!</v>
      </c>
      <c r="G67" t="e">
        <f>'Planilha de Pontuação'!#REF!</f>
        <v>#REF!</v>
      </c>
    </row>
    <row r="68" spans="2:12" x14ac:dyDescent="0.25">
      <c r="B68" t="e">
        <f>'Planilha de Pontuação'!#REF!</f>
        <v>#REF!</v>
      </c>
      <c r="C68" t="e">
        <f>'Planilha de Pontuação'!#REF!</f>
        <v>#REF!</v>
      </c>
      <c r="D68" t="e">
        <f>'Planilha de Pontuação'!#REF!</f>
        <v>#REF!</v>
      </c>
      <c r="E68" t="e">
        <f>'Planilha de Pontuação'!#REF!</f>
        <v>#REF!</v>
      </c>
      <c r="F68" t="e">
        <f>'Planilha de Pontuação'!#REF!</f>
        <v>#REF!</v>
      </c>
      <c r="G68" t="e">
        <f>'Planilha de Pontuação'!#REF!</f>
        <v>#REF!</v>
      </c>
      <c r="I68" t="e">
        <f>IF(F68="resumo",0.2,0)</f>
        <v>#REF!</v>
      </c>
      <c r="J68" t="e">
        <f>IF(F68="resumo estendido",0.4,0)</f>
        <v>#REF!</v>
      </c>
      <c r="K68" t="e">
        <f>IF(F68="trabalho completo",0.5,0)</f>
        <v>#REF!</v>
      </c>
      <c r="L68" t="e">
        <f>IF(F68="capítulo de livro",0.5,0)</f>
        <v>#REF!</v>
      </c>
    </row>
    <row r="69" spans="2:12" x14ac:dyDescent="0.25">
      <c r="B69" t="e">
        <f>'Planilha de Pontuação'!#REF!</f>
        <v>#REF!</v>
      </c>
      <c r="C69" t="e">
        <f>'Planilha de Pontuação'!#REF!</f>
        <v>#REF!</v>
      </c>
      <c r="D69" t="e">
        <f>'Planilha de Pontuação'!#REF!</f>
        <v>#REF!</v>
      </c>
      <c r="E69" t="e">
        <f>'Planilha de Pontuação'!#REF!</f>
        <v>#REF!</v>
      </c>
      <c r="F69" t="e">
        <f>'Planilha de Pontuação'!#REF!</f>
        <v>#REF!</v>
      </c>
      <c r="G69" t="e">
        <f>'Planilha de Pontuação'!#REF!</f>
        <v>#REF!</v>
      </c>
    </row>
    <row r="70" spans="2:12" x14ac:dyDescent="0.25">
      <c r="B70" t="e">
        <f>'Planilha de Pontuação'!#REF!</f>
        <v>#REF!</v>
      </c>
      <c r="C70" t="e">
        <f>'Planilha de Pontuação'!#REF!</f>
        <v>#REF!</v>
      </c>
      <c r="D70" t="e">
        <f>'Planilha de Pontuação'!#REF!</f>
        <v>#REF!</v>
      </c>
      <c r="E70" t="e">
        <f>'Planilha de Pontuação'!#REF!</f>
        <v>#REF!</v>
      </c>
      <c r="F70" t="e">
        <f>'Planilha de Pontuação'!#REF!</f>
        <v>#REF!</v>
      </c>
      <c r="G70" t="e">
        <f>'Planilha de Pontuação'!#REF!</f>
        <v>#REF!</v>
      </c>
    </row>
    <row r="71" spans="2:12" x14ac:dyDescent="0.25">
      <c r="B71" t="e">
        <f>'Planilha de Pontuação'!#REF!</f>
        <v>#REF!</v>
      </c>
      <c r="C71" t="e">
        <f>'Planilha de Pontuação'!#REF!</f>
        <v>#REF!</v>
      </c>
      <c r="D71" t="e">
        <f>'Planilha de Pontuação'!#REF!</f>
        <v>#REF!</v>
      </c>
      <c r="E71" t="e">
        <f>'Planilha de Pontuação'!#REF!</f>
        <v>#REF!</v>
      </c>
      <c r="F71" t="e">
        <f>'Planilha de Pontuação'!#REF!</f>
        <v>#REF!</v>
      </c>
      <c r="G71" t="e">
        <f>'Planilha de Pontuação'!#REF!</f>
        <v>#REF!</v>
      </c>
      <c r="I71" t="e">
        <f>IF(F71="resumo",0.2,0)</f>
        <v>#REF!</v>
      </c>
      <c r="J71" t="e">
        <f>IF(F71="resumo estendido",0.4,0)</f>
        <v>#REF!</v>
      </c>
      <c r="K71" t="e">
        <f>IF(F71="trabalho completo",0.5,0)</f>
        <v>#REF!</v>
      </c>
      <c r="L71" t="e">
        <f>IF(F71="capítulo de livro",0.5,0)</f>
        <v>#REF!</v>
      </c>
    </row>
    <row r="72" spans="2:12" x14ac:dyDescent="0.25">
      <c r="B72" t="e">
        <f>'Planilha de Pontuação'!#REF!</f>
        <v>#REF!</v>
      </c>
      <c r="C72" t="e">
        <f>'Planilha de Pontuação'!#REF!</f>
        <v>#REF!</v>
      </c>
      <c r="D72" t="e">
        <f>'Planilha de Pontuação'!#REF!</f>
        <v>#REF!</v>
      </c>
      <c r="E72" t="e">
        <f>'Planilha de Pontuação'!#REF!</f>
        <v>#REF!</v>
      </c>
      <c r="F72" t="e">
        <f>'Planilha de Pontuação'!#REF!</f>
        <v>#REF!</v>
      </c>
      <c r="G72" t="e">
        <f>'Planilha de Pontuação'!#REF!</f>
        <v>#REF!</v>
      </c>
    </row>
    <row r="73" spans="2:12" x14ac:dyDescent="0.25">
      <c r="B73" t="e">
        <f>'Planilha de Pontuação'!#REF!</f>
        <v>#REF!</v>
      </c>
      <c r="C73" t="e">
        <f>'Planilha de Pontuação'!#REF!</f>
        <v>#REF!</v>
      </c>
      <c r="D73" t="e">
        <f>'Planilha de Pontuação'!#REF!</f>
        <v>#REF!</v>
      </c>
      <c r="E73" t="e">
        <f>'Planilha de Pontuação'!#REF!</f>
        <v>#REF!</v>
      </c>
      <c r="F73" t="e">
        <f>'Planilha de Pontuação'!#REF!</f>
        <v>#REF!</v>
      </c>
      <c r="G73" t="e">
        <f>'Planilha de Pontuação'!#REF!</f>
        <v>#REF!</v>
      </c>
    </row>
    <row r="74" spans="2:12" x14ac:dyDescent="0.25">
      <c r="B74" t="e">
        <f>'Planilha de Pontuação'!#REF!</f>
        <v>#REF!</v>
      </c>
      <c r="C74" t="e">
        <f>'Planilha de Pontuação'!#REF!</f>
        <v>#REF!</v>
      </c>
      <c r="D74" t="e">
        <f>'Planilha de Pontuação'!#REF!</f>
        <v>#REF!</v>
      </c>
      <c r="E74" t="e">
        <f>'Planilha de Pontuação'!#REF!</f>
        <v>#REF!</v>
      </c>
      <c r="F74" t="e">
        <f>'Planilha de Pontuação'!#REF!</f>
        <v>#REF!</v>
      </c>
      <c r="G74" t="e">
        <f>'Planilha de Pontuação'!#REF!</f>
        <v>#REF!</v>
      </c>
      <c r="I74" t="e">
        <f>IF(F74="resumo",0.2,0)</f>
        <v>#REF!</v>
      </c>
      <c r="J74" t="e">
        <f>IF(F74="resumo estendido",0.4,0)</f>
        <v>#REF!</v>
      </c>
      <c r="K74" t="e">
        <f>IF(F74="trabalho completo",0.5,0)</f>
        <v>#REF!</v>
      </c>
      <c r="L74" t="e">
        <f>IF(F74="capítulo de livro",0.5,0)</f>
        <v>#REF!</v>
      </c>
    </row>
    <row r="75" spans="2:12" x14ac:dyDescent="0.25">
      <c r="B75" t="e">
        <f>'Planilha de Pontuação'!#REF!</f>
        <v>#REF!</v>
      </c>
      <c r="C75" t="e">
        <f>'Planilha de Pontuação'!#REF!</f>
        <v>#REF!</v>
      </c>
      <c r="D75" t="e">
        <f>'Planilha de Pontuação'!#REF!</f>
        <v>#REF!</v>
      </c>
      <c r="E75" t="e">
        <f>'Planilha de Pontuação'!#REF!</f>
        <v>#REF!</v>
      </c>
      <c r="F75" t="e">
        <f>'Planilha de Pontuação'!#REF!</f>
        <v>#REF!</v>
      </c>
      <c r="G75" t="e">
        <f>'Planilha de Pontuação'!#REF!</f>
        <v>#REF!</v>
      </c>
    </row>
    <row r="76" spans="2:12" x14ac:dyDescent="0.25">
      <c r="B76" t="e">
        <f>'Planilha de Pontuação'!#REF!</f>
        <v>#REF!</v>
      </c>
      <c r="C76" t="e">
        <f>'Planilha de Pontuação'!#REF!</f>
        <v>#REF!</v>
      </c>
      <c r="D76" t="e">
        <f>'Planilha de Pontuação'!#REF!</f>
        <v>#REF!</v>
      </c>
      <c r="E76" t="e">
        <f>'Planilha de Pontuação'!#REF!</f>
        <v>#REF!</v>
      </c>
      <c r="F76" t="e">
        <f>'Planilha de Pontuação'!#REF!</f>
        <v>#REF!</v>
      </c>
      <c r="G76" t="e">
        <f>'Planilha de Pontuação'!#REF!</f>
        <v>#REF!</v>
      </c>
    </row>
    <row r="77" spans="2:12" x14ac:dyDescent="0.25">
      <c r="B77" t="e">
        <f>'Planilha de Pontuação'!#REF!</f>
        <v>#REF!</v>
      </c>
      <c r="C77" t="e">
        <f>'Planilha de Pontuação'!#REF!</f>
        <v>#REF!</v>
      </c>
      <c r="D77" t="e">
        <f>'Planilha de Pontuação'!#REF!</f>
        <v>#REF!</v>
      </c>
      <c r="E77" t="e">
        <f>'Planilha de Pontuação'!#REF!</f>
        <v>#REF!</v>
      </c>
      <c r="F77" t="e">
        <f>'Planilha de Pontuação'!#REF!</f>
        <v>#REF!</v>
      </c>
      <c r="G77" t="e">
        <f>'Planilha de Pontuação'!#REF!</f>
        <v>#REF!</v>
      </c>
      <c r="I77" t="e">
        <f>IF(F77="resumo",0.2,0)</f>
        <v>#REF!</v>
      </c>
      <c r="J77" t="e">
        <f>IF(F77="resumo estendido",0.4,0)</f>
        <v>#REF!</v>
      </c>
      <c r="K77" t="e">
        <f>IF(F77="trabalho completo",0.5,0)</f>
        <v>#REF!</v>
      </c>
      <c r="L77" t="e">
        <f>IF(F77="capítulo de livro",0.5,0)</f>
        <v>#REF!</v>
      </c>
    </row>
    <row r="78" spans="2:12" x14ac:dyDescent="0.25">
      <c r="B78" t="e">
        <f>'Planilha de Pontuação'!#REF!</f>
        <v>#REF!</v>
      </c>
      <c r="C78" t="e">
        <f>'Planilha de Pontuação'!#REF!</f>
        <v>#REF!</v>
      </c>
      <c r="D78" t="e">
        <f>'Planilha de Pontuação'!#REF!</f>
        <v>#REF!</v>
      </c>
      <c r="E78" t="e">
        <f>'Planilha de Pontuação'!#REF!</f>
        <v>#REF!</v>
      </c>
      <c r="F78" t="e">
        <f>'Planilha de Pontuação'!#REF!</f>
        <v>#REF!</v>
      </c>
      <c r="G78" t="e">
        <f>'Planilha de Pontuação'!#REF!</f>
        <v>#REF!</v>
      </c>
    </row>
    <row r="79" spans="2:12" x14ac:dyDescent="0.25">
      <c r="B79" t="e">
        <f>'Planilha de Pontuação'!#REF!</f>
        <v>#REF!</v>
      </c>
      <c r="C79" t="e">
        <f>'Planilha de Pontuação'!#REF!</f>
        <v>#REF!</v>
      </c>
      <c r="D79" t="e">
        <f>'Planilha de Pontuação'!#REF!</f>
        <v>#REF!</v>
      </c>
      <c r="E79" t="e">
        <f>'Planilha de Pontuação'!#REF!</f>
        <v>#REF!</v>
      </c>
      <c r="F79" t="e">
        <f>'Planilha de Pontuação'!#REF!</f>
        <v>#REF!</v>
      </c>
      <c r="G79" t="e">
        <f>'Planilha de Pontuação'!#REF!</f>
        <v>#REF!</v>
      </c>
    </row>
    <row r="80" spans="2:12" x14ac:dyDescent="0.25">
      <c r="B80" t="e">
        <f>'Planilha de Pontuação'!#REF!</f>
        <v>#REF!</v>
      </c>
      <c r="C80" t="e">
        <f>'Planilha de Pontuação'!#REF!</f>
        <v>#REF!</v>
      </c>
      <c r="D80" t="e">
        <f>'Planilha de Pontuação'!#REF!</f>
        <v>#REF!</v>
      </c>
      <c r="E80" t="e">
        <f>'Planilha de Pontuação'!#REF!</f>
        <v>#REF!</v>
      </c>
      <c r="F80" t="e">
        <f>'Planilha de Pontuação'!#REF!</f>
        <v>#REF!</v>
      </c>
      <c r="G80" t="e">
        <f>'Planilha de Pontuação'!#REF!</f>
        <v>#REF!</v>
      </c>
      <c r="I80" t="e">
        <f>IF(F80="resumo",0.2,0)</f>
        <v>#REF!</v>
      </c>
      <c r="J80" t="e">
        <f>IF(F80="resumo estendido",0.4,0)</f>
        <v>#REF!</v>
      </c>
      <c r="K80" t="e">
        <f>IF(F80="trabalho completo",0.5,0)</f>
        <v>#REF!</v>
      </c>
      <c r="L80" t="e">
        <f>IF(F80="capítulo de livro",0.5,0)</f>
        <v>#REF!</v>
      </c>
    </row>
    <row r="82" spans="9:12" x14ac:dyDescent="0.25">
      <c r="I82" s="41" t="e">
        <f>IF(SUM(I38:I81)&lt;=1,SUM(I38:I81),1)</f>
        <v>#REF!</v>
      </c>
      <c r="J82" s="42" t="e">
        <f>IF(SUM(J38:J81)&lt;=1.2,SUM(J38:J81),1.2)</f>
        <v>#REF!</v>
      </c>
      <c r="K82" s="42" t="e">
        <f>IF(SUM(K38:K81)&lt;=1.5,SUM(K38:K81),1.5)</f>
        <v>#REF!</v>
      </c>
      <c r="L82" s="43" t="e">
        <f>IF(SUM(L38:L81)&lt;=1,SUM(L38:L81),1)</f>
        <v>#REF!</v>
      </c>
    </row>
  </sheetData>
  <mergeCells count="5">
    <mergeCell ref="F2:I2"/>
    <mergeCell ref="F3:I3"/>
    <mergeCell ref="F4:I4"/>
    <mergeCell ref="F5:I5"/>
    <mergeCell ref="F6:I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de Pontuação</vt:lpstr>
      <vt:lpstr>Resumo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Delgado</dc:creator>
  <cp:lastModifiedBy>Dóris Regiane Machado Albuquerque</cp:lastModifiedBy>
  <dcterms:created xsi:type="dcterms:W3CDTF">2020-11-11T13:02:33Z</dcterms:created>
  <dcterms:modified xsi:type="dcterms:W3CDTF">2025-08-27T21:20:26Z</dcterms:modified>
</cp:coreProperties>
</file>