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Wilson\Downloads\"/>
    </mc:Choice>
  </mc:AlternateContent>
  <xr:revisionPtr revIDLastSave="0" documentId="13_ncr:1_{7DAD36A3-3C31-4D80-93DD-39DBBDE8C156}" xr6:coauthVersionLast="47" xr6:coauthVersionMax="47" xr10:uidLastSave="{00000000-0000-0000-0000-000000000000}"/>
  <bookViews>
    <workbookView xWindow="-120" yWindow="-120" windowWidth="19800" windowHeight="11760" xr2:uid="{00000000-000D-0000-FFFF-FFFF00000000}"/>
  </bookViews>
  <sheets>
    <sheet name="Planilha de Pontuação" sheetId="1" r:id="rId1"/>
    <sheet name="Planilha2"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7" i="1" l="1"/>
  <c r="F66" i="1"/>
  <c r="F57" i="1"/>
  <c r="F170" i="1" l="1"/>
  <c r="F167" i="1"/>
  <c r="F164" i="1"/>
  <c r="F161" i="1"/>
  <c r="F158" i="1"/>
  <c r="F144" i="1"/>
  <c r="F141" i="1"/>
  <c r="F138" i="1"/>
  <c r="F135" i="1"/>
  <c r="F132" i="1"/>
  <c r="F129" i="1"/>
  <c r="F119" i="1"/>
  <c r="F116" i="1"/>
  <c r="F113" i="1"/>
  <c r="F110" i="1"/>
  <c r="F107" i="1"/>
  <c r="F104" i="1"/>
  <c r="F90" i="1"/>
  <c r="F85" i="1"/>
  <c r="F75" i="1"/>
  <c r="F77" i="1"/>
  <c r="F76" i="1"/>
  <c r="F68" i="1"/>
  <c r="F70" i="1" s="1"/>
  <c r="F59" i="1"/>
  <c r="F58" i="1"/>
  <c r="F48" i="1"/>
  <c r="F43" i="1"/>
  <c r="F38" i="1"/>
  <c r="F33" i="1"/>
  <c r="F28" i="1"/>
  <c r="F172" i="1" l="1"/>
  <c r="M28" i="1" s="1"/>
  <c r="F121" i="1"/>
  <c r="M24" i="1" s="1"/>
  <c r="F146" i="1"/>
  <c r="M26" i="1" s="1"/>
  <c r="F61" i="1"/>
  <c r="M13" i="1" s="1"/>
  <c r="F79" i="1"/>
  <c r="M17" i="1" s="1"/>
  <c r="M15" i="1"/>
  <c r="F18" i="1"/>
  <c r="F13" i="1"/>
  <c r="B38" i="2"/>
  <c r="C38" i="2"/>
  <c r="D38" i="2"/>
  <c r="E38" i="2"/>
  <c r="F38" i="2"/>
  <c r="I38" i="2" s="1"/>
  <c r="B39" i="2"/>
  <c r="C39" i="2"/>
  <c r="D39" i="2"/>
  <c r="E39" i="2"/>
  <c r="F39" i="2"/>
  <c r="G39" i="2"/>
  <c r="B40" i="2"/>
  <c r="C40" i="2"/>
  <c r="D40" i="2"/>
  <c r="E40" i="2"/>
  <c r="F40" i="2"/>
  <c r="G40" i="2"/>
  <c r="B41" i="2"/>
  <c r="C41" i="2"/>
  <c r="D41" i="2"/>
  <c r="E41" i="2"/>
  <c r="F41" i="2"/>
  <c r="L41" i="2" s="1"/>
  <c r="B42" i="2"/>
  <c r="C42" i="2"/>
  <c r="D42" i="2"/>
  <c r="E42" i="2"/>
  <c r="F42" i="2"/>
  <c r="G42" i="2"/>
  <c r="B43" i="2"/>
  <c r="C43" i="2"/>
  <c r="D43" i="2"/>
  <c r="E43" i="2"/>
  <c r="F43" i="2"/>
  <c r="G43" i="2"/>
  <c r="B44" i="2"/>
  <c r="C44" i="2"/>
  <c r="D44" i="2"/>
  <c r="E44" i="2"/>
  <c r="F44" i="2"/>
  <c r="L44" i="2" s="1"/>
  <c r="B45" i="2"/>
  <c r="C45" i="2"/>
  <c r="D45" i="2"/>
  <c r="E45" i="2"/>
  <c r="F45" i="2"/>
  <c r="G45" i="2"/>
  <c r="B46" i="2"/>
  <c r="C46" i="2"/>
  <c r="D46" i="2"/>
  <c r="E46" i="2"/>
  <c r="F46" i="2"/>
  <c r="G46" i="2"/>
  <c r="B47" i="2"/>
  <c r="C47" i="2"/>
  <c r="D47" i="2"/>
  <c r="E47" i="2"/>
  <c r="F47" i="2"/>
  <c r="I47" i="2" s="1"/>
  <c r="B48" i="2"/>
  <c r="C48" i="2"/>
  <c r="D48" i="2"/>
  <c r="E48" i="2"/>
  <c r="F48" i="2"/>
  <c r="G48" i="2"/>
  <c r="B49" i="2"/>
  <c r="C49" i="2"/>
  <c r="D49" i="2"/>
  <c r="E49" i="2"/>
  <c r="F49" i="2"/>
  <c r="G49" i="2"/>
  <c r="B50" i="2"/>
  <c r="C50" i="2"/>
  <c r="D50" i="2"/>
  <c r="E50" i="2"/>
  <c r="F50" i="2"/>
  <c r="J50" i="2" s="1"/>
  <c r="B51" i="2"/>
  <c r="C51" i="2"/>
  <c r="D51" i="2"/>
  <c r="E51" i="2"/>
  <c r="F51" i="2"/>
  <c r="G51" i="2"/>
  <c r="B52" i="2"/>
  <c r="C52" i="2"/>
  <c r="D52" i="2"/>
  <c r="E52" i="2"/>
  <c r="F52" i="2"/>
  <c r="G52" i="2"/>
  <c r="B53" i="2"/>
  <c r="C53" i="2"/>
  <c r="D53" i="2"/>
  <c r="E53" i="2"/>
  <c r="F53" i="2"/>
  <c r="L53" i="2" s="1"/>
  <c r="B54" i="2"/>
  <c r="C54" i="2"/>
  <c r="D54" i="2"/>
  <c r="E54" i="2"/>
  <c r="F54" i="2"/>
  <c r="G54" i="2"/>
  <c r="B55" i="2"/>
  <c r="C55" i="2"/>
  <c r="D55" i="2"/>
  <c r="E55" i="2"/>
  <c r="F55" i="2"/>
  <c r="G55" i="2"/>
  <c r="B56" i="2"/>
  <c r="C56" i="2"/>
  <c r="D56" i="2"/>
  <c r="E56" i="2"/>
  <c r="F56" i="2"/>
  <c r="L56" i="2" s="1"/>
  <c r="B57" i="2"/>
  <c r="C57" i="2"/>
  <c r="D57" i="2"/>
  <c r="E57" i="2"/>
  <c r="F57" i="2"/>
  <c r="G57" i="2"/>
  <c r="B58" i="2"/>
  <c r="C58" i="2"/>
  <c r="D58" i="2"/>
  <c r="E58" i="2"/>
  <c r="F58" i="2"/>
  <c r="G58" i="2"/>
  <c r="B59" i="2"/>
  <c r="C59" i="2"/>
  <c r="D59" i="2"/>
  <c r="E59" i="2"/>
  <c r="F59" i="2"/>
  <c r="J59" i="2" s="1"/>
  <c r="B60" i="2"/>
  <c r="C60" i="2"/>
  <c r="D60" i="2"/>
  <c r="E60" i="2"/>
  <c r="F60" i="2"/>
  <c r="G60" i="2"/>
  <c r="B61" i="2"/>
  <c r="C61" i="2"/>
  <c r="D61" i="2"/>
  <c r="E61" i="2"/>
  <c r="F61" i="2"/>
  <c r="G61" i="2"/>
  <c r="B62" i="2"/>
  <c r="C62" i="2"/>
  <c r="D62" i="2"/>
  <c r="E62" i="2"/>
  <c r="F62" i="2"/>
  <c r="J62" i="2" s="1"/>
  <c r="B63" i="2"/>
  <c r="C63" i="2"/>
  <c r="D63" i="2"/>
  <c r="E63" i="2"/>
  <c r="F63" i="2"/>
  <c r="G63" i="2"/>
  <c r="B64" i="2"/>
  <c r="C64" i="2"/>
  <c r="D64" i="2"/>
  <c r="E64" i="2"/>
  <c r="F64" i="2"/>
  <c r="G64" i="2"/>
  <c r="B65" i="2"/>
  <c r="C65" i="2"/>
  <c r="D65" i="2"/>
  <c r="E65" i="2"/>
  <c r="F65" i="2"/>
  <c r="L65" i="2" s="1"/>
  <c r="B66" i="2"/>
  <c r="C66" i="2"/>
  <c r="D66" i="2"/>
  <c r="E66" i="2"/>
  <c r="F66" i="2"/>
  <c r="G66" i="2"/>
  <c r="B67" i="2"/>
  <c r="C67" i="2"/>
  <c r="D67" i="2"/>
  <c r="E67" i="2"/>
  <c r="F67" i="2"/>
  <c r="G67" i="2"/>
  <c r="B68" i="2"/>
  <c r="C68" i="2"/>
  <c r="D68" i="2"/>
  <c r="E68" i="2"/>
  <c r="F68" i="2"/>
  <c r="L68" i="2" s="1"/>
  <c r="B69" i="2"/>
  <c r="C69" i="2"/>
  <c r="D69" i="2"/>
  <c r="E69" i="2"/>
  <c r="F69" i="2"/>
  <c r="G69" i="2"/>
  <c r="B70" i="2"/>
  <c r="C70" i="2"/>
  <c r="D70" i="2"/>
  <c r="E70" i="2"/>
  <c r="F70" i="2"/>
  <c r="G70" i="2"/>
  <c r="B71" i="2"/>
  <c r="C71" i="2"/>
  <c r="D71" i="2"/>
  <c r="E71" i="2"/>
  <c r="F71" i="2"/>
  <c r="J71" i="2" s="1"/>
  <c r="B72" i="2"/>
  <c r="C72" i="2"/>
  <c r="D72" i="2"/>
  <c r="E72" i="2"/>
  <c r="F72" i="2"/>
  <c r="G72" i="2"/>
  <c r="B73" i="2"/>
  <c r="C73" i="2"/>
  <c r="D73" i="2"/>
  <c r="E73" i="2"/>
  <c r="F73" i="2"/>
  <c r="G73" i="2"/>
  <c r="B74" i="2"/>
  <c r="C74" i="2"/>
  <c r="D74" i="2"/>
  <c r="E74" i="2"/>
  <c r="F74" i="2"/>
  <c r="J74" i="2" s="1"/>
  <c r="B75" i="2"/>
  <c r="C75" i="2"/>
  <c r="D75" i="2"/>
  <c r="E75" i="2"/>
  <c r="F75" i="2"/>
  <c r="G75" i="2"/>
  <c r="B76" i="2"/>
  <c r="C76" i="2"/>
  <c r="D76" i="2"/>
  <c r="E76" i="2"/>
  <c r="F76" i="2"/>
  <c r="G76" i="2"/>
  <c r="B77" i="2"/>
  <c r="C77" i="2"/>
  <c r="D77" i="2"/>
  <c r="E77" i="2"/>
  <c r="F77" i="2"/>
  <c r="K77" i="2" s="1"/>
  <c r="B78" i="2"/>
  <c r="C78" i="2"/>
  <c r="D78" i="2"/>
  <c r="E78" i="2"/>
  <c r="F78" i="2"/>
  <c r="G78" i="2"/>
  <c r="B79" i="2"/>
  <c r="C79" i="2"/>
  <c r="D79" i="2"/>
  <c r="E79" i="2"/>
  <c r="F79" i="2"/>
  <c r="G79" i="2"/>
  <c r="B80" i="2"/>
  <c r="C80" i="2"/>
  <c r="D80" i="2"/>
  <c r="E80" i="2"/>
  <c r="F80" i="2"/>
  <c r="L80" i="2" s="1"/>
  <c r="C37" i="2"/>
  <c r="D37" i="2"/>
  <c r="E37" i="2"/>
  <c r="F37" i="2"/>
  <c r="G37" i="2"/>
  <c r="B37" i="2"/>
  <c r="F52" i="1"/>
  <c r="M11" i="1" s="1"/>
  <c r="F22" i="1" l="1"/>
  <c r="M9" i="1" s="1"/>
  <c r="L4" i="1"/>
  <c r="I41" i="2"/>
  <c r="J41" i="2"/>
  <c r="K41" i="2"/>
  <c r="K74" i="2"/>
  <c r="J53" i="2"/>
  <c r="K50" i="2"/>
  <c r="K38" i="2"/>
  <c r="L38" i="2"/>
  <c r="I80" i="2"/>
  <c r="K80" i="2"/>
  <c r="J80" i="2"/>
  <c r="I77" i="2"/>
  <c r="J77" i="2"/>
  <c r="L77" i="2"/>
  <c r="I74" i="2"/>
  <c r="L74" i="2"/>
  <c r="I71" i="2"/>
  <c r="L71" i="2"/>
  <c r="K71" i="2"/>
  <c r="J68" i="2"/>
  <c r="I68" i="2"/>
  <c r="K68" i="2"/>
  <c r="I65" i="2"/>
  <c r="J65" i="2"/>
  <c r="K65" i="2"/>
  <c r="I62" i="2"/>
  <c r="L62" i="2"/>
  <c r="K62" i="2"/>
  <c r="L59" i="2"/>
  <c r="I59" i="2"/>
  <c r="K59" i="2"/>
  <c r="J56" i="2"/>
  <c r="I56" i="2"/>
  <c r="K56" i="2"/>
  <c r="I53" i="2"/>
  <c r="K53" i="2"/>
  <c r="L50" i="2"/>
  <c r="I50" i="2"/>
  <c r="J47" i="2"/>
  <c r="L47" i="2"/>
  <c r="K47" i="2"/>
  <c r="J44" i="2"/>
  <c r="K44" i="2"/>
  <c r="I44" i="2"/>
  <c r="J38" i="2"/>
  <c r="G80" i="2"/>
  <c r="G77" i="2"/>
  <c r="G74" i="2"/>
  <c r="G71" i="2"/>
  <c r="G68" i="2"/>
  <c r="G65" i="2"/>
  <c r="G62" i="2"/>
  <c r="G59" i="2"/>
  <c r="G56" i="2"/>
  <c r="G53" i="2"/>
  <c r="G50" i="2"/>
  <c r="G47" i="2"/>
  <c r="G44" i="2"/>
  <c r="G41" i="2"/>
  <c r="F94" i="1"/>
  <c r="M19" i="1" s="1"/>
  <c r="G38" i="2"/>
  <c r="J4" i="1" l="1"/>
  <c r="I82" i="2"/>
  <c r="J82" i="2"/>
  <c r="L82" i="2"/>
  <c r="K82" i="2"/>
</calcChain>
</file>

<file path=xl/sharedStrings.xml><?xml version="1.0" encoding="utf-8"?>
<sst xmlns="http://schemas.openxmlformats.org/spreadsheetml/2006/main" count="247" uniqueCount="86">
  <si>
    <t xml:space="preserve">Candidato ao curso de </t>
  </si>
  <si>
    <t>Mestrado</t>
  </si>
  <si>
    <t>Doutorado</t>
  </si>
  <si>
    <t>Nome do Candidato</t>
  </si>
  <si>
    <t>sim</t>
  </si>
  <si>
    <t>não</t>
  </si>
  <si>
    <t>Solicita bolsa?</t>
  </si>
  <si>
    <t>1,0 ponto por curso de especialização concluído (mínimo 360 horas)</t>
  </si>
  <si>
    <t>0,5 ponto por curso de aperfeiçoamento concluído (mínimo 180 horas);</t>
  </si>
  <si>
    <t>Início</t>
  </si>
  <si>
    <t>Término</t>
  </si>
  <si>
    <t>Pontos</t>
  </si>
  <si>
    <t>3.    Iniciação Científica</t>
  </si>
  <si>
    <t>Projeto</t>
  </si>
  <si>
    <t>4.   Experiência docente</t>
  </si>
  <si>
    <t>Instituição – nível (Fundamental, Médio, Superior)</t>
  </si>
  <si>
    <t>5.   Experiência em empresa</t>
  </si>
  <si>
    <t>Empresa</t>
  </si>
  <si>
    <t>Trabalho</t>
  </si>
  <si>
    <t>Evento</t>
  </si>
  <si>
    <t>Data</t>
  </si>
  <si>
    <t>Categoria</t>
  </si>
  <si>
    <t>0,2 ponto por resumo (abstract) (máximo 1,0 ponto)</t>
  </si>
  <si>
    <t>0,4 ponto por resumo estendido (máximo 1,2 ponto)</t>
  </si>
  <si>
    <t>0,5 ponto por trabalho completo (máximo 1,5 ponto)</t>
  </si>
  <si>
    <t xml:space="preserve">0,5 ponto por capítulo de livro (máximo 1,0 ponto)
</t>
  </si>
  <si>
    <t>Considerar a classificação das revistas na Área de Materiais da Capes (classificação mais atual)</t>
  </si>
  <si>
    <t>Artigo</t>
  </si>
  <si>
    <t>Revista</t>
  </si>
  <si>
    <t xml:space="preserve">0,2 pontos por mês efetivo no exterior durante o Mestrado
</t>
  </si>
  <si>
    <t>Instituição</t>
  </si>
  <si>
    <t>País</t>
  </si>
  <si>
    <t>Atividades Desenvolvidas</t>
  </si>
  <si>
    <t>Curso</t>
  </si>
  <si>
    <t>Horas</t>
  </si>
  <si>
    <t>especialização</t>
  </si>
  <si>
    <t>aperfeiçoamento</t>
  </si>
  <si>
    <t xml:space="preserve">  </t>
  </si>
  <si>
    <t>durante Mestrado</t>
  </si>
  <si>
    <r>
      <t>1.</t>
    </r>
    <r>
      <rPr>
        <b/>
        <sz val="7"/>
        <color theme="1"/>
        <rFont val="Times New Roman"/>
        <family val="1"/>
      </rPr>
      <t xml:space="preserve">     </t>
    </r>
    <r>
      <rPr>
        <b/>
        <sz val="9"/>
        <color theme="1"/>
        <rFont val="Verdana"/>
        <family val="2"/>
      </rPr>
      <t xml:space="preserve">Cursos </t>
    </r>
    <r>
      <rPr>
        <b/>
        <i/>
        <sz val="9"/>
        <color theme="1"/>
        <rFont val="Verdana"/>
        <family val="2"/>
      </rPr>
      <t xml:space="preserve">Latu Sensu </t>
    </r>
    <r>
      <rPr>
        <b/>
        <sz val="9"/>
        <color theme="1"/>
        <rFont val="Verdana"/>
        <family val="2"/>
      </rPr>
      <t>de especialização ou aperfeiçoamento</t>
    </r>
  </si>
  <si>
    <t>Resumo</t>
  </si>
  <si>
    <t>estendido</t>
  </si>
  <si>
    <t>completo</t>
  </si>
  <si>
    <t>cap. Livro</t>
  </si>
  <si>
    <t>Total do item</t>
  </si>
  <si>
    <t xml:space="preserve">0,2 ponto por curso com mínimo de 30h </t>
  </si>
  <si>
    <t>0,4 ponto por curso com mínimo de 60h</t>
  </si>
  <si>
    <t>2.    Cursos de curta duração (mínimo 30 h)</t>
  </si>
  <si>
    <t>0,2 ponto por mês realizado</t>
  </si>
  <si>
    <t xml:space="preserve">Máximo do item  </t>
  </si>
  <si>
    <t>1,0 ponto por ano (contar as frações)</t>
  </si>
  <si>
    <t>0,5 ponto por ano (contar as frações)</t>
  </si>
  <si>
    <r>
      <t>6.</t>
    </r>
    <r>
      <rPr>
        <b/>
        <sz val="7"/>
        <color theme="1"/>
        <rFont val="Times New Roman"/>
        <family val="1"/>
      </rPr>
      <t>  </t>
    </r>
    <r>
      <rPr>
        <b/>
        <sz val="9"/>
        <color theme="1"/>
        <rFont val="Verdana"/>
        <family val="2"/>
      </rPr>
      <t xml:space="preserve"> Experiência Internacional</t>
    </r>
  </si>
  <si>
    <r>
      <t>1.</t>
    </r>
    <r>
      <rPr>
        <b/>
        <sz val="7"/>
        <color theme="1"/>
        <rFont val="Times New Roman"/>
        <family val="1"/>
      </rPr>
      <t xml:space="preserve">     </t>
    </r>
    <r>
      <rPr>
        <b/>
        <sz val="9"/>
        <color theme="1"/>
        <rFont val="Verdana"/>
        <family val="2"/>
      </rPr>
      <t xml:space="preserve">Cursos </t>
    </r>
    <r>
      <rPr>
        <b/>
        <i/>
        <sz val="9"/>
        <color theme="1"/>
        <rFont val="Verdana"/>
        <family val="2"/>
      </rPr>
      <t xml:space="preserve">Latu Sensu </t>
    </r>
    <r>
      <rPr>
        <b/>
        <sz val="9"/>
        <color theme="1"/>
        <rFont val="Verdana"/>
        <family val="2"/>
      </rPr>
      <t>de especialização ou aperfeiçoamento</t>
    </r>
    <r>
      <rPr>
        <sz val="9"/>
        <color theme="1"/>
        <rFont val="Verdana"/>
        <family val="2"/>
      </rPr>
      <t xml:space="preserve"> </t>
    </r>
    <r>
      <rPr>
        <b/>
        <sz val="9"/>
        <color theme="1"/>
        <rFont val="Verdana"/>
        <family val="2"/>
      </rPr>
      <t xml:space="preserve">desde que pertinentes à área de materiais e afins </t>
    </r>
  </si>
  <si>
    <r>
      <t xml:space="preserve">2.    Cursos de curta duração desde que pertinentes à área de materiais e afins. </t>
    </r>
    <r>
      <rPr>
        <sz val="9"/>
        <color theme="1"/>
        <rFont val="Verdana"/>
        <family val="2"/>
      </rPr>
      <t>Não incluir cursos de línguas, informática ou palestras.</t>
    </r>
  </si>
  <si>
    <t>5.   Experiência em empresa (inclusive estágio) na área de materiais ou afins</t>
  </si>
  <si>
    <t>0,1 ponto por mês efetivo no exterior durante a Graduação ou em Intercâmbio</t>
  </si>
  <si>
    <t>durante Graduação ou Intercâmbio</t>
  </si>
  <si>
    <t>Nota 2A - Formação e Experiência</t>
  </si>
  <si>
    <t>6.   Experiência internacional</t>
  </si>
  <si>
    <t>Nota 2A</t>
  </si>
  <si>
    <t>Nota 2B</t>
  </si>
  <si>
    <t>4.   Experiência docente (inclusive tutorias e monitorias)</t>
  </si>
  <si>
    <t>Nota 2B - Produção</t>
  </si>
  <si>
    <t>0,5 ponto para apresentação de poster</t>
  </si>
  <si>
    <t>1,0 ponto para apresentação oral</t>
  </si>
  <si>
    <r>
      <t>1.</t>
    </r>
    <r>
      <rPr>
        <b/>
        <sz val="7"/>
        <color theme="1"/>
        <rFont val="Times New Roman"/>
        <family val="1"/>
      </rPr>
      <t>    </t>
    </r>
    <r>
      <rPr>
        <b/>
        <sz val="9"/>
        <color theme="1"/>
        <rFont val="Verdana"/>
        <family val="2"/>
      </rPr>
      <t xml:space="preserve">Apresentação de trabalho em Congresso Nacional </t>
    </r>
    <r>
      <rPr>
        <sz val="9"/>
        <color theme="1"/>
        <rFont val="Verdana"/>
        <family val="2"/>
      </rPr>
      <t xml:space="preserve">pertinentes à área de materiais e afins, nos últimos 5 anos </t>
    </r>
  </si>
  <si>
    <t>poster</t>
  </si>
  <si>
    <t>oral</t>
  </si>
  <si>
    <r>
      <t>2.</t>
    </r>
    <r>
      <rPr>
        <b/>
        <sz val="7"/>
        <color theme="1"/>
        <rFont val="Times New Roman"/>
        <family val="1"/>
      </rPr>
      <t>    </t>
    </r>
    <r>
      <rPr>
        <b/>
        <sz val="9"/>
        <color theme="1"/>
        <rFont val="Verdana"/>
        <family val="2"/>
      </rPr>
      <t xml:space="preserve">Apresentação de trabalho em Congresso Internacional </t>
    </r>
    <r>
      <rPr>
        <sz val="9"/>
        <color theme="1"/>
        <rFont val="Verdana"/>
        <family val="2"/>
      </rPr>
      <t xml:space="preserve">pertinentes à área de materiais e afins, nos últimos 5 anos </t>
    </r>
  </si>
  <si>
    <t>0,8 ponto para apresentação de poster</t>
  </si>
  <si>
    <t>2,0 ponto para apresentação oral</t>
  </si>
  <si>
    <t>Desde que apresentado pelo próprio candidato. Não incluir apresentações realizadas por co-autores.</t>
  </si>
  <si>
    <r>
      <t>3.</t>
    </r>
    <r>
      <rPr>
        <b/>
        <sz val="7"/>
        <color theme="1"/>
        <rFont val="Times New Roman"/>
        <family val="1"/>
      </rPr>
      <t>   </t>
    </r>
    <r>
      <rPr>
        <b/>
        <sz val="9"/>
        <color theme="1"/>
        <rFont val="Verdana"/>
        <family val="2"/>
      </rPr>
      <t>Artigos publicados nos últimos 5 anos e aceitos (no Prelo) em periódicos indexados</t>
    </r>
  </si>
  <si>
    <t>Considerar apenas artigos aceitos até a data de encerramento das inscrições, com envio da cópia do email/comprovante de aceite do artigo</t>
  </si>
  <si>
    <t>2,0 pontos por artigo para co-autor em revista Qualis A da Capes</t>
  </si>
  <si>
    <t>4,0 pontos por artigo para 1o. autor em revista Qualis A da Capes</t>
  </si>
  <si>
    <t>2,0 pontos por artigo para 1o. autor em revista Qualis B da Capes</t>
  </si>
  <si>
    <t>1,0 pontos por artigo para co-autor em revista Qualis B da Capes</t>
  </si>
  <si>
    <t>1o. autor Qualis A</t>
  </si>
  <si>
    <t>Co-autor Qualis A</t>
  </si>
  <si>
    <t>1o. autor Qualis B</t>
  </si>
  <si>
    <t>Co-autor Qualis B</t>
  </si>
  <si>
    <t>1.    Apresentação de trabalho em Congresso Nacional</t>
  </si>
  <si>
    <t>2.    Apresentação de trabalho em Congresso Internacional</t>
  </si>
  <si>
    <t>3.   Artigos publicados nos últimos 5 anos e aceitos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</si>
</sst>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theme="1"/>
      <name val="Calibri"/>
      <family val="2"/>
      <scheme val="minor"/>
    </font>
    <font>
      <b/>
      <sz val="16"/>
      <color theme="1"/>
      <name val="Calibri"/>
      <family val="2"/>
      <scheme val="minor"/>
    </font>
    <font>
      <b/>
      <sz val="9"/>
      <color theme="1"/>
      <name val="Verdana"/>
      <family val="2"/>
    </font>
    <font>
      <b/>
      <sz val="7"/>
      <color theme="1"/>
      <name val="Times New Roman"/>
      <family val="1"/>
    </font>
    <font>
      <b/>
      <i/>
      <sz val="9"/>
      <color theme="1"/>
      <name val="Verdana"/>
      <family val="2"/>
    </font>
    <font>
      <sz val="9"/>
      <color theme="1"/>
      <name val="Verdana"/>
      <family val="2"/>
    </font>
    <font>
      <i/>
      <sz val="9"/>
      <color rgb="FFFF0000"/>
      <name val="Verdana"/>
      <family val="2"/>
    </font>
    <font>
      <b/>
      <i/>
      <sz val="9"/>
      <color rgb="FFFF0000"/>
      <name val="Verdana"/>
      <family val="2"/>
    </font>
    <font>
      <b/>
      <sz val="12"/>
      <color theme="1"/>
      <name val="Calibri"/>
      <family val="2"/>
      <scheme val="minor"/>
    </font>
    <font>
      <b/>
      <sz val="12"/>
      <color rgb="FF0070C0"/>
      <name val="Calibri"/>
      <family val="2"/>
      <scheme val="minor"/>
    </font>
    <font>
      <b/>
      <sz val="16"/>
      <color rgb="FF0070C0"/>
      <name val="Calibri"/>
      <family val="2"/>
      <scheme val="minor"/>
    </font>
    <font>
      <b/>
      <sz val="14"/>
      <color theme="1"/>
      <name val="Calibri"/>
      <family val="2"/>
      <scheme val="minor"/>
    </font>
    <font>
      <b/>
      <sz val="12"/>
      <color rgb="FFFF0000"/>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9"/>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7">
    <xf numFmtId="0" fontId="0" fillId="0" borderId="0" xfId="0"/>
    <xf numFmtId="0" fontId="10" fillId="2" borderId="1" xfId="0" applyFont="1" applyFill="1" applyBorder="1" applyProtection="1">
      <protection locked="0"/>
    </xf>
    <xf numFmtId="0" fontId="10" fillId="2" borderId="1" xfId="0" applyFont="1" applyFill="1" applyBorder="1" applyAlignment="1" applyProtection="1">
      <alignment horizontal="center"/>
      <protection locked="0"/>
    </xf>
    <xf numFmtId="0" fontId="3" fillId="2" borderId="1" xfId="0" applyFont="1" applyFill="1" applyBorder="1" applyAlignment="1" applyProtection="1">
      <alignment horizontal="justify" vertical="center" wrapText="1"/>
      <protection locked="0"/>
    </xf>
    <xf numFmtId="14" fontId="6" fillId="2" borderId="10" xfId="0" applyNumberFormat="1" applyFont="1" applyFill="1" applyBorder="1" applyAlignment="1" applyProtection="1">
      <alignment horizontal="center" vertical="center" wrapText="1"/>
      <protection locked="0"/>
    </xf>
    <xf numFmtId="0" fontId="3" fillId="2" borderId="4" xfId="0" applyFont="1" applyFill="1" applyBorder="1" applyAlignment="1" applyProtection="1">
      <alignment horizontal="justify" vertical="center" wrapText="1"/>
      <protection locked="0"/>
    </xf>
    <xf numFmtId="0" fontId="3" fillId="2" borderId="4" xfId="0" applyFont="1" applyFill="1" applyBorder="1" applyProtection="1">
      <protection locked="0"/>
    </xf>
    <xf numFmtId="0" fontId="0" fillId="2" borderId="1"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0" borderId="0" xfId="0" applyAlignment="1">
      <alignment horizontal="right"/>
    </xf>
    <xf numFmtId="0" fontId="0" fillId="0" borderId="0" xfId="0" applyAlignment="1">
      <alignment horizontal="center"/>
    </xf>
    <xf numFmtId="0" fontId="1" fillId="0" borderId="0" xfId="0" applyFont="1" applyAlignment="1">
      <alignment horizontal="left"/>
    </xf>
    <xf numFmtId="0" fontId="9" fillId="0" borderId="6" xfId="0" applyFont="1" applyBorder="1" applyAlignment="1">
      <alignment horizontal="left"/>
    </xf>
    <xf numFmtId="0" fontId="0" fillId="0" borderId="8" xfId="0" applyBorder="1"/>
    <xf numFmtId="0" fontId="12" fillId="3" borderId="7" xfId="0" applyFont="1" applyFill="1" applyBorder="1" applyAlignment="1">
      <alignment horizontal="center"/>
    </xf>
    <xf numFmtId="0" fontId="12" fillId="0" borderId="0" xfId="0" applyFont="1"/>
    <xf numFmtId="0" fontId="0" fillId="3" borderId="5" xfId="0" applyFill="1" applyBorder="1"/>
    <xf numFmtId="0" fontId="0" fillId="3" borderId="0" xfId="0" applyFill="1"/>
    <xf numFmtId="0" fontId="0" fillId="3" borderId="8" xfId="0" applyFill="1" applyBorder="1" applyAlignment="1">
      <alignment horizontal="center"/>
    </xf>
    <xf numFmtId="164" fontId="0" fillId="3" borderId="8" xfId="0" applyNumberFormat="1" applyFill="1" applyBorder="1" applyAlignment="1">
      <alignment horizontal="center"/>
    </xf>
    <xf numFmtId="0" fontId="1" fillId="0" borderId="0" xfId="0" applyFont="1" applyAlignment="1">
      <alignment horizontal="right"/>
    </xf>
    <xf numFmtId="0" fontId="1" fillId="0" borderId="14" xfId="0" applyFont="1" applyBorder="1" applyAlignment="1">
      <alignment horizontal="center" vertical="center"/>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justify" vertical="center" wrapText="1"/>
    </xf>
    <xf numFmtId="0" fontId="3" fillId="0" borderId="1" xfId="0" applyFont="1" applyBorder="1" applyAlignment="1">
      <alignment horizontal="center" vertical="center" wrapText="1"/>
    </xf>
    <xf numFmtId="164" fontId="0" fillId="3" borderId="10" xfId="0" applyNumberFormat="1" applyFill="1" applyBorder="1" applyAlignment="1">
      <alignment horizontal="center"/>
    </xf>
    <xf numFmtId="0" fontId="3" fillId="0" borderId="1" xfId="0" applyFont="1" applyBorder="1" applyAlignment="1">
      <alignment horizontal="justify" vertical="center" wrapText="1"/>
    </xf>
    <xf numFmtId="164" fontId="6" fillId="0" borderId="10" xfId="0" applyNumberFormat="1" applyFont="1" applyBorder="1" applyAlignment="1">
      <alignment horizontal="center" vertical="center" wrapText="1"/>
    </xf>
    <xf numFmtId="0" fontId="3" fillId="0" borderId="1" xfId="0" applyFont="1" applyBorder="1"/>
    <xf numFmtId="0" fontId="0" fillId="0" borderId="0" xfId="0" applyAlignment="1">
      <alignment horizontal="center" vertical="center"/>
    </xf>
    <xf numFmtId="0" fontId="1" fillId="0" borderId="0" xfId="0" applyFont="1" applyAlignment="1">
      <alignment horizontal="right" vertical="center"/>
    </xf>
    <xf numFmtId="0" fontId="1" fillId="0" borderId="15"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6" fillId="2" borderId="1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7" fillId="0" borderId="0" xfId="0" applyFont="1" applyAlignment="1">
      <alignment vertical="center"/>
    </xf>
    <xf numFmtId="0" fontId="0" fillId="0" borderId="16" xfId="0" applyBorder="1"/>
    <xf numFmtId="0" fontId="0" fillId="0" borderId="17" xfId="0" applyBorder="1"/>
    <xf numFmtId="0" fontId="0" fillId="0" borderId="18" xfId="0" applyBorder="1"/>
    <xf numFmtId="0" fontId="13" fillId="0" borderId="14" xfId="0" applyFont="1" applyBorder="1" applyAlignment="1">
      <alignment horizontal="right"/>
    </xf>
    <xf numFmtId="164" fontId="13" fillId="0" borderId="1" xfId="0" applyNumberFormat="1" applyFont="1" applyBorder="1" applyAlignment="1">
      <alignment horizontal="center"/>
    </xf>
    <xf numFmtId="0" fontId="9" fillId="3" borderId="14" xfId="0" applyFont="1" applyFill="1" applyBorder="1" applyAlignment="1">
      <alignment horizontal="center"/>
    </xf>
    <xf numFmtId="164" fontId="9" fillId="3" borderId="1" xfId="0" applyNumberFormat="1" applyFont="1" applyFill="1" applyBorder="1" applyAlignment="1">
      <alignment horizontal="center"/>
    </xf>
    <xf numFmtId="0" fontId="1" fillId="0" borderId="0" xfId="0" applyFont="1" applyAlignment="1">
      <alignment horizontal="center" vertical="center"/>
    </xf>
    <xf numFmtId="164" fontId="6" fillId="0" borderId="0" xfId="0" applyNumberFormat="1" applyFont="1" applyAlignment="1">
      <alignment horizontal="center" vertical="center" wrapText="1"/>
    </xf>
    <xf numFmtId="0" fontId="6" fillId="0" borderId="0" xfId="0" applyFont="1" applyAlignment="1" applyProtection="1">
      <alignment horizontal="center" vertical="center" wrapText="1"/>
      <protection locked="0"/>
    </xf>
    <xf numFmtId="0" fontId="1" fillId="0" borderId="0" xfId="0" applyFont="1" applyAlignment="1">
      <alignment horizontal="center" vertical="center" wrapText="1"/>
    </xf>
    <xf numFmtId="164" fontId="0" fillId="0" borderId="0" xfId="0" applyNumberFormat="1" applyAlignment="1">
      <alignment horizontal="center" vertical="center"/>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164" fontId="0" fillId="0" borderId="10" xfId="0" applyNumberFormat="1" applyBorder="1" applyAlignment="1">
      <alignment horizontal="center" vertical="center"/>
    </xf>
    <xf numFmtId="0" fontId="9" fillId="4" borderId="14" xfId="0" applyFont="1" applyFill="1" applyBorder="1" applyAlignment="1">
      <alignment horizontal="center"/>
    </xf>
    <xf numFmtId="164" fontId="9" fillId="4" borderId="1" xfId="0" applyNumberFormat="1" applyFont="1" applyFill="1" applyBorder="1" applyAlignment="1">
      <alignment horizontal="center"/>
    </xf>
    <xf numFmtId="0" fontId="8" fillId="0" borderId="0" xfId="0" applyFont="1" applyAlignment="1">
      <alignment vertical="center"/>
    </xf>
    <xf numFmtId="0" fontId="12" fillId="4" borderId="7" xfId="0" applyFont="1" applyFill="1" applyBorder="1" applyAlignment="1">
      <alignment horizontal="center"/>
    </xf>
    <xf numFmtId="0" fontId="0" fillId="4" borderId="5" xfId="0" applyFill="1" applyBorder="1"/>
    <xf numFmtId="0" fontId="0" fillId="4" borderId="0" xfId="0" applyFill="1"/>
    <xf numFmtId="0" fontId="0" fillId="4" borderId="8" xfId="0" applyFill="1" applyBorder="1" applyAlignment="1">
      <alignment horizontal="center"/>
    </xf>
    <xf numFmtId="0" fontId="2" fillId="0" borderId="0" xfId="0" applyFont="1" applyAlignment="1">
      <alignment vertical="center"/>
    </xf>
    <xf numFmtId="164" fontId="0" fillId="4" borderId="8" xfId="0" applyNumberFormat="1" applyFill="1" applyBorder="1" applyAlignment="1">
      <alignment horizontal="center" vertical="center"/>
    </xf>
    <xf numFmtId="164" fontId="0" fillId="3" borderId="8" xfId="0" applyNumberFormat="1" applyFill="1" applyBorder="1" applyAlignment="1">
      <alignment horizontal="center" vertical="center"/>
    </xf>
    <xf numFmtId="164" fontId="0" fillId="4" borderId="10" xfId="0" applyNumberFormat="1" applyFill="1" applyBorder="1" applyAlignment="1">
      <alignment horizontal="center"/>
    </xf>
    <xf numFmtId="0" fontId="12" fillId="4" borderId="14" xfId="0" applyFont="1" applyFill="1" applyBorder="1" applyAlignment="1">
      <alignment horizontal="center"/>
    </xf>
    <xf numFmtId="0" fontId="12" fillId="4" borderId="15" xfId="0" applyFont="1" applyFill="1" applyBorder="1" applyAlignment="1">
      <alignment horizontal="center"/>
    </xf>
    <xf numFmtId="0" fontId="12" fillId="4" borderId="11" xfId="0" applyFont="1" applyFill="1" applyBorder="1" applyAlignment="1">
      <alignment horizontal="center"/>
    </xf>
    <xf numFmtId="0" fontId="3" fillId="4" borderId="5"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5" xfId="0" applyFont="1" applyFill="1" applyBorder="1" applyAlignment="1">
      <alignment horizontal="left" wrapText="1"/>
    </xf>
    <xf numFmtId="0" fontId="3" fillId="4" borderId="0" xfId="0" applyFont="1" applyFill="1" applyAlignment="1">
      <alignment horizontal="left"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164" fontId="2" fillId="3" borderId="2" xfId="0" applyNumberFormat="1" applyFont="1" applyFill="1" applyBorder="1" applyAlignment="1">
      <alignment horizontal="center" vertical="center"/>
    </xf>
    <xf numFmtId="164" fontId="2" fillId="3" borderId="4" xfId="0" applyNumberFormat="1" applyFont="1" applyFill="1" applyBorder="1" applyAlignment="1">
      <alignment horizontal="center" vertical="center"/>
    </xf>
    <xf numFmtId="164" fontId="6" fillId="0" borderId="2"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7" fillId="0" borderId="0" xfId="0" applyFont="1" applyAlignment="1">
      <alignment horizontal="left" vertical="center"/>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12" fillId="3" borderId="6" xfId="0" applyFont="1" applyFill="1" applyBorder="1" applyAlignment="1">
      <alignment horizontal="center"/>
    </xf>
    <xf numFmtId="0" fontId="12" fillId="3" borderId="13" xfId="0" applyFont="1" applyFill="1" applyBorder="1" applyAlignment="1">
      <alignment horizontal="center"/>
    </xf>
    <xf numFmtId="0" fontId="7" fillId="3" borderId="9" xfId="0" applyFont="1" applyFill="1" applyBorder="1" applyAlignment="1">
      <alignment horizontal="left" vertical="center"/>
    </xf>
    <xf numFmtId="0" fontId="7" fillId="3" borderId="12" xfId="0" applyFont="1" applyFill="1" applyBorder="1" applyAlignment="1">
      <alignment horizontal="left" vertical="center"/>
    </xf>
    <xf numFmtId="0" fontId="7" fillId="3" borderId="5" xfId="0" applyFont="1" applyFill="1" applyBorder="1" applyAlignment="1">
      <alignment horizontal="left" vertical="center"/>
    </xf>
    <xf numFmtId="0" fontId="7" fillId="3" borderId="0" xfId="0" applyFont="1" applyFill="1" applyAlignment="1">
      <alignment horizontal="left"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164" fontId="2" fillId="4" borderId="2" xfId="0" applyNumberFormat="1" applyFont="1" applyFill="1" applyBorder="1" applyAlignment="1">
      <alignment horizontal="center" vertic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2" fillId="3" borderId="11" xfId="0" applyFont="1" applyFill="1" applyBorder="1" applyAlignment="1">
      <alignment horizontal="center"/>
    </xf>
    <xf numFmtId="0" fontId="12" fillId="4" borderId="6" xfId="0" applyFont="1" applyFill="1" applyBorder="1" applyAlignment="1">
      <alignment horizontal="center"/>
    </xf>
    <xf numFmtId="0" fontId="12" fillId="4" borderId="13" xfId="0" applyFont="1" applyFill="1" applyBorder="1" applyAlignment="1">
      <alignment horizontal="center"/>
    </xf>
    <xf numFmtId="0" fontId="7" fillId="4" borderId="9" xfId="0" applyFont="1" applyFill="1" applyBorder="1" applyAlignment="1">
      <alignment horizontal="left" vertical="center"/>
    </xf>
    <xf numFmtId="0" fontId="7" fillId="4" borderId="12" xfId="0" applyFont="1" applyFill="1" applyBorder="1" applyAlignment="1">
      <alignment horizontal="left"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3" fillId="0" borderId="0" xfId="0" applyFont="1" applyAlignment="1">
      <alignment horizontal="left" vertical="center" wrapText="1"/>
    </xf>
    <xf numFmtId="164" fontId="0" fillId="0" borderId="2" xfId="0" applyNumberFormat="1" applyBorder="1" applyAlignment="1">
      <alignment horizontal="center" vertical="center"/>
    </xf>
    <xf numFmtId="164" fontId="0" fillId="0" borderId="3" xfId="0" applyNumberFormat="1" applyBorder="1" applyAlignment="1">
      <alignment horizontal="center" vertical="center"/>
    </xf>
    <xf numFmtId="164" fontId="0" fillId="0" borderId="4" xfId="0" applyNumberFormat="1" applyBorder="1" applyAlignment="1">
      <alignment horizontal="center" vertical="center"/>
    </xf>
    <xf numFmtId="0" fontId="0" fillId="2" borderId="2"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0" fillId="2" borderId="14"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8" fillId="0" borderId="0" xfId="0" applyFont="1" applyAlignment="1">
      <alignment horizontal="left" vertical="center" wrapText="1"/>
    </xf>
    <xf numFmtId="0" fontId="9" fillId="0" borderId="14" xfId="0" applyFont="1" applyBorder="1" applyAlignment="1">
      <alignment horizontal="right" vertical="center"/>
    </xf>
    <xf numFmtId="0" fontId="9" fillId="0" borderId="11" xfId="0" applyFont="1" applyBorder="1" applyAlignment="1">
      <alignment horizontal="right" vertical="center"/>
    </xf>
    <xf numFmtId="0" fontId="9" fillId="0" borderId="15" xfId="0" applyFont="1" applyBorder="1" applyAlignment="1">
      <alignment horizontal="right"/>
    </xf>
    <xf numFmtId="0" fontId="9" fillId="0" borderId="11" xfId="0" applyFont="1" applyBorder="1" applyAlignment="1">
      <alignment horizontal="right"/>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7" fillId="0" borderId="12" xfId="0" applyFont="1" applyBorder="1" applyAlignment="1">
      <alignment horizontal="left"/>
    </xf>
    <xf numFmtId="0" fontId="7"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2"/>
  <sheetViews>
    <sheetView tabSelected="1" topLeftCell="A7" workbookViewId="0">
      <selection activeCell="D13" sqref="D13"/>
    </sheetView>
  </sheetViews>
  <sheetFormatPr defaultRowHeight="15" x14ac:dyDescent="0.25"/>
  <cols>
    <col min="1" max="1" width="9.140625" style="9"/>
    <col min="2" max="2" width="14.28515625" customWidth="1"/>
    <col min="3" max="3" width="64.7109375" customWidth="1"/>
    <col min="4" max="4" width="17.28515625" style="10" customWidth="1"/>
    <col min="5" max="5" width="16.7109375" style="10" customWidth="1"/>
    <col min="6" max="6" width="11.85546875" customWidth="1"/>
    <col min="9" max="9" width="9.85546875" customWidth="1"/>
    <col min="10" max="10" width="20.7109375" customWidth="1"/>
    <col min="11" max="11" width="10.7109375" customWidth="1"/>
    <col min="12" max="12" width="20.7109375" customWidth="1"/>
    <col min="13" max="13" width="9.140625" style="10"/>
  </cols>
  <sheetData>
    <row r="1" spans="1:16" ht="15.75" thickBot="1" x14ac:dyDescent="0.3"/>
    <row r="2" spans="1:16" ht="15" customHeight="1" thickBot="1" x14ac:dyDescent="0.3">
      <c r="C2" s="11"/>
      <c r="J2" s="74" t="s">
        <v>60</v>
      </c>
      <c r="L2" s="96" t="s">
        <v>61</v>
      </c>
    </row>
    <row r="3" spans="1:16" ht="15" customHeight="1" thickBot="1" x14ac:dyDescent="0.3">
      <c r="C3" s="12" t="s">
        <v>3</v>
      </c>
      <c r="D3" s="119" t="s">
        <v>0</v>
      </c>
      <c r="E3" s="120"/>
      <c r="F3" s="1"/>
      <c r="I3" s="63"/>
      <c r="J3" s="75"/>
      <c r="L3" s="97"/>
    </row>
    <row r="4" spans="1:16" ht="15" customHeight="1" thickBot="1" x14ac:dyDescent="0.3">
      <c r="C4" s="123"/>
      <c r="F4" s="13"/>
      <c r="J4" s="76">
        <f>M9+M11+M13+M15+M17+M19</f>
        <v>0</v>
      </c>
      <c r="L4" s="98">
        <f>M24+M26+M28</f>
        <v>0</v>
      </c>
    </row>
    <row r="5" spans="1:16" ht="15.75" customHeight="1" thickBot="1" x14ac:dyDescent="0.3">
      <c r="C5" s="124"/>
      <c r="D5" s="121" t="s">
        <v>6</v>
      </c>
      <c r="E5" s="122"/>
      <c r="F5" s="2"/>
      <c r="I5" s="63"/>
      <c r="J5" s="77"/>
      <c r="L5" s="97"/>
    </row>
    <row r="6" spans="1:16" ht="15.75" thickBot="1" x14ac:dyDescent="0.3"/>
    <row r="7" spans="1:16" ht="19.5" thickBot="1" x14ac:dyDescent="0.35">
      <c r="B7" s="99" t="s">
        <v>58</v>
      </c>
      <c r="C7" s="100"/>
      <c r="D7" s="100"/>
      <c r="E7" s="100"/>
      <c r="F7" s="101"/>
      <c r="I7" s="90" t="s">
        <v>58</v>
      </c>
      <c r="J7" s="91"/>
      <c r="K7" s="91"/>
      <c r="L7" s="91"/>
      <c r="M7" s="14" t="s">
        <v>11</v>
      </c>
      <c r="N7" s="15"/>
      <c r="O7" s="15"/>
      <c r="P7" s="15"/>
    </row>
    <row r="8" spans="1:16" x14ac:dyDescent="0.25">
      <c r="I8" s="16"/>
      <c r="J8" s="17"/>
      <c r="K8" s="17"/>
      <c r="L8" s="17"/>
      <c r="M8" s="18"/>
    </row>
    <row r="9" spans="1:16" ht="24.75" customHeight="1" x14ac:dyDescent="0.25">
      <c r="C9" s="108" t="s">
        <v>53</v>
      </c>
      <c r="D9" s="108"/>
      <c r="E9" s="108"/>
      <c r="F9" s="108"/>
      <c r="I9" s="88" t="s">
        <v>39</v>
      </c>
      <c r="J9" s="89"/>
      <c r="K9" s="89"/>
      <c r="L9" s="89"/>
      <c r="M9" s="65">
        <f>F22</f>
        <v>0</v>
      </c>
    </row>
    <row r="10" spans="1:16" x14ac:dyDescent="0.25">
      <c r="C10" s="87" t="s">
        <v>7</v>
      </c>
      <c r="D10" s="87"/>
      <c r="E10" s="87"/>
      <c r="F10" s="87"/>
      <c r="I10" s="16"/>
      <c r="J10" s="17"/>
      <c r="K10" s="17"/>
      <c r="L10" s="17"/>
      <c r="M10" s="19"/>
    </row>
    <row r="11" spans="1:16" ht="15.75" thickBot="1" x14ac:dyDescent="0.3">
      <c r="C11" s="125" t="s">
        <v>8</v>
      </c>
      <c r="D11" s="125"/>
      <c r="E11" s="125"/>
      <c r="F11" s="125"/>
      <c r="I11" s="88" t="s">
        <v>47</v>
      </c>
      <c r="J11" s="89"/>
      <c r="K11" s="89"/>
      <c r="L11" s="89"/>
      <c r="M11" s="19">
        <f>F52</f>
        <v>0</v>
      </c>
    </row>
    <row r="12" spans="1:16" ht="15.75" thickBot="1" x14ac:dyDescent="0.3">
      <c r="A12" s="20">
        <v>1</v>
      </c>
      <c r="B12" s="21" t="s">
        <v>30</v>
      </c>
      <c r="C12" s="3"/>
      <c r="D12" s="22" t="s">
        <v>9</v>
      </c>
      <c r="E12" s="22" t="s">
        <v>10</v>
      </c>
      <c r="F12" s="22" t="s">
        <v>11</v>
      </c>
      <c r="G12" s="23"/>
      <c r="I12" s="16"/>
      <c r="J12" s="17"/>
      <c r="K12" s="17"/>
      <c r="L12" s="17"/>
      <c r="M12" s="19"/>
    </row>
    <row r="13" spans="1:16" ht="15.75" thickBot="1" x14ac:dyDescent="0.3">
      <c r="A13" s="20"/>
      <c r="B13" s="84" t="s">
        <v>33</v>
      </c>
      <c r="C13" s="81"/>
      <c r="D13" s="4"/>
      <c r="E13" s="4"/>
      <c r="F13" s="78">
        <f>IF(AND(E15="especialização",D15&gt;=360),1,IF(AND(E15="especialização",D15&lt;360),0.5,IF(E15="aperfeiçoamento",0.5,0)))</f>
        <v>0</v>
      </c>
      <c r="G13" s="24"/>
      <c r="I13" s="88" t="s">
        <v>12</v>
      </c>
      <c r="J13" s="89"/>
      <c r="K13" s="89"/>
      <c r="L13" s="89"/>
      <c r="M13" s="19">
        <f>F61</f>
        <v>0</v>
      </c>
    </row>
    <row r="14" spans="1:16" ht="15.75" customHeight="1" thickBot="1" x14ac:dyDescent="0.3">
      <c r="A14" s="20"/>
      <c r="B14" s="85"/>
      <c r="C14" s="82"/>
      <c r="D14" s="25" t="s">
        <v>34</v>
      </c>
      <c r="E14" s="22" t="s">
        <v>21</v>
      </c>
      <c r="F14" s="79"/>
      <c r="G14" s="24"/>
      <c r="I14" s="94"/>
      <c r="J14" s="95"/>
      <c r="K14" s="95"/>
      <c r="L14" s="95"/>
      <c r="M14" s="19"/>
    </row>
    <row r="15" spans="1:16" ht="15.75" customHeight="1" thickBot="1" x14ac:dyDescent="0.3">
      <c r="A15" s="20"/>
      <c r="B15" s="86"/>
      <c r="C15" s="83"/>
      <c r="D15" s="38"/>
      <c r="E15" s="39"/>
      <c r="F15" s="80"/>
      <c r="G15" s="24"/>
      <c r="I15" s="88" t="s">
        <v>14</v>
      </c>
      <c r="J15" s="89"/>
      <c r="K15" s="89"/>
      <c r="L15" s="89"/>
      <c r="M15" s="19">
        <f>F70</f>
        <v>0</v>
      </c>
    </row>
    <row r="16" spans="1:16" ht="15.75" thickBot="1" x14ac:dyDescent="0.3">
      <c r="A16" s="20"/>
      <c r="I16" s="94"/>
      <c r="J16" s="95"/>
      <c r="K16" s="95"/>
      <c r="L16" s="95"/>
      <c r="M16" s="19"/>
    </row>
    <row r="17" spans="1:13" ht="15.75" thickBot="1" x14ac:dyDescent="0.3">
      <c r="A17" s="20">
        <v>2</v>
      </c>
      <c r="B17" s="21" t="s">
        <v>30</v>
      </c>
      <c r="C17" s="3"/>
      <c r="D17" s="22" t="s">
        <v>9</v>
      </c>
      <c r="E17" s="22" t="s">
        <v>10</v>
      </c>
      <c r="F17" s="22" t="s">
        <v>11</v>
      </c>
      <c r="G17" s="23"/>
      <c r="I17" s="88" t="s">
        <v>16</v>
      </c>
      <c r="J17" s="89"/>
      <c r="K17" s="89"/>
      <c r="L17" s="89"/>
      <c r="M17" s="19">
        <f>F79</f>
        <v>0</v>
      </c>
    </row>
    <row r="18" spans="1:13" ht="15.75" thickBot="1" x14ac:dyDescent="0.3">
      <c r="A18" s="20"/>
      <c r="B18" s="84" t="s">
        <v>33</v>
      </c>
      <c r="C18" s="81"/>
      <c r="D18" s="4"/>
      <c r="E18" s="4"/>
      <c r="F18" s="78">
        <f>IF(AND(E20="especialização",D20&gt;=360),1,IF(AND(E20="especialização",D20&lt;360),0.5,IF(E20="aperfeiçoamento",0.5,0)))</f>
        <v>0</v>
      </c>
      <c r="G18" s="24"/>
      <c r="I18" s="36"/>
      <c r="J18" s="37"/>
      <c r="K18" s="37"/>
      <c r="L18" s="37"/>
      <c r="M18" s="19"/>
    </row>
    <row r="19" spans="1:13" ht="15.75" customHeight="1" thickBot="1" x14ac:dyDescent="0.3">
      <c r="A19" s="20"/>
      <c r="B19" s="85"/>
      <c r="C19" s="82"/>
      <c r="D19" s="25" t="s">
        <v>34</v>
      </c>
      <c r="E19" s="22" t="s">
        <v>21</v>
      </c>
      <c r="F19" s="79"/>
      <c r="G19" s="24"/>
      <c r="I19" s="88" t="s">
        <v>59</v>
      </c>
      <c r="J19" s="89"/>
      <c r="K19" s="89"/>
      <c r="L19" s="89"/>
      <c r="M19" s="19">
        <f>F94</f>
        <v>0</v>
      </c>
    </row>
    <row r="20" spans="1:13" ht="15.75" thickBot="1" x14ac:dyDescent="0.3">
      <c r="A20" s="20"/>
      <c r="B20" s="86"/>
      <c r="C20" s="83"/>
      <c r="D20" s="38"/>
      <c r="E20" s="39"/>
      <c r="F20" s="80"/>
      <c r="G20" s="24"/>
      <c r="I20" s="92"/>
      <c r="J20" s="93"/>
      <c r="K20" s="93"/>
      <c r="L20" s="93"/>
      <c r="M20" s="26"/>
    </row>
    <row r="21" spans="1:13" ht="15.75" customHeight="1" thickBot="1" x14ac:dyDescent="0.3">
      <c r="A21" s="20"/>
    </row>
    <row r="22" spans="1:13" ht="19.5" thickBot="1" x14ac:dyDescent="0.35">
      <c r="A22" s="20"/>
      <c r="C22" s="44" t="s">
        <v>49</v>
      </c>
      <c r="D22" s="45">
        <v>1</v>
      </c>
      <c r="E22" s="46" t="s">
        <v>44</v>
      </c>
      <c r="F22" s="47">
        <f>IF((F13+F18)&gt;1, 1,(F13+F18))</f>
        <v>0</v>
      </c>
      <c r="I22" s="102" t="s">
        <v>63</v>
      </c>
      <c r="J22" s="103"/>
      <c r="K22" s="103"/>
      <c r="L22" s="103"/>
      <c r="M22" s="59" t="s">
        <v>11</v>
      </c>
    </row>
    <row r="23" spans="1:13" ht="22.5" customHeight="1" x14ac:dyDescent="0.25">
      <c r="G23" s="23"/>
      <c r="I23" s="60"/>
      <c r="J23" s="61"/>
      <c r="K23" s="61"/>
      <c r="L23" s="61"/>
      <c r="M23" s="62"/>
    </row>
    <row r="24" spans="1:13" ht="26.25" customHeight="1" x14ac:dyDescent="0.25">
      <c r="C24" s="108" t="s">
        <v>54</v>
      </c>
      <c r="D24" s="108"/>
      <c r="E24" s="108"/>
      <c r="F24" s="108"/>
      <c r="G24" s="24"/>
      <c r="I24" s="70" t="s">
        <v>83</v>
      </c>
      <c r="J24" s="71"/>
      <c r="K24" s="71"/>
      <c r="L24" s="71"/>
      <c r="M24" s="64">
        <f>F121</f>
        <v>0</v>
      </c>
    </row>
    <row r="25" spans="1:13" ht="15.75" customHeight="1" x14ac:dyDescent="0.25">
      <c r="C25" s="87" t="s">
        <v>45</v>
      </c>
      <c r="D25" s="87"/>
      <c r="E25" s="87"/>
      <c r="F25" s="87"/>
      <c r="G25" s="24"/>
      <c r="I25" s="60"/>
      <c r="J25" s="61"/>
      <c r="K25" s="61"/>
      <c r="L25" s="61"/>
      <c r="M25" s="64"/>
    </row>
    <row r="26" spans="1:13" ht="15.75" customHeight="1" thickBot="1" x14ac:dyDescent="0.3">
      <c r="C26" s="87" t="s">
        <v>46</v>
      </c>
      <c r="D26" s="87"/>
      <c r="E26" s="87"/>
      <c r="F26" s="87"/>
      <c r="G26" s="24"/>
      <c r="I26" s="70" t="s">
        <v>84</v>
      </c>
      <c r="J26" s="71"/>
      <c r="K26" s="71"/>
      <c r="L26" s="71"/>
      <c r="M26" s="64">
        <f>F146</f>
        <v>0</v>
      </c>
    </row>
    <row r="27" spans="1:13" ht="15.75" thickBot="1" x14ac:dyDescent="0.3">
      <c r="A27" s="20">
        <v>1</v>
      </c>
      <c r="B27" s="21" t="s">
        <v>30</v>
      </c>
      <c r="C27" s="3"/>
      <c r="D27" s="22" t="s">
        <v>9</v>
      </c>
      <c r="E27" s="22" t="s">
        <v>10</v>
      </c>
      <c r="F27" s="22" t="s">
        <v>11</v>
      </c>
      <c r="I27" s="60"/>
      <c r="J27" s="61"/>
      <c r="K27" s="61"/>
      <c r="L27" s="61"/>
      <c r="M27" s="64"/>
    </row>
    <row r="28" spans="1:13" ht="15.75" customHeight="1" thickBot="1" x14ac:dyDescent="0.3">
      <c r="A28" s="20"/>
      <c r="B28" s="84" t="s">
        <v>33</v>
      </c>
      <c r="C28" s="81"/>
      <c r="D28" s="4"/>
      <c r="E28" s="4"/>
      <c r="F28" s="78">
        <f>IF(D30&gt;59,0.4,IF(D30&gt;29,0.2,0))</f>
        <v>0</v>
      </c>
      <c r="I28" s="72" t="s">
        <v>85</v>
      </c>
      <c r="J28" s="73"/>
      <c r="K28" s="73"/>
      <c r="L28" s="73"/>
      <c r="M28" s="64">
        <f>F172</f>
        <v>0</v>
      </c>
    </row>
    <row r="29" spans="1:13" ht="24.75" customHeight="1" thickBot="1" x14ac:dyDescent="0.3">
      <c r="A29" s="20"/>
      <c r="B29" s="85"/>
      <c r="C29" s="82"/>
      <c r="D29" s="25" t="s">
        <v>34</v>
      </c>
      <c r="E29" s="22"/>
      <c r="F29" s="79"/>
      <c r="I29" s="104"/>
      <c r="J29" s="105"/>
      <c r="K29" s="105"/>
      <c r="L29" s="105"/>
      <c r="M29" s="66"/>
    </row>
    <row r="30" spans="1:13" ht="15.75" thickBot="1" x14ac:dyDescent="0.3">
      <c r="A30" s="20"/>
      <c r="B30" s="86"/>
      <c r="C30" s="83"/>
      <c r="D30" s="38"/>
      <c r="E30" s="25"/>
      <c r="F30" s="80"/>
    </row>
    <row r="31" spans="1:13" ht="15.75" thickBot="1" x14ac:dyDescent="0.3">
      <c r="A31" s="20"/>
    </row>
    <row r="32" spans="1:13" ht="15" customHeight="1" thickBot="1" x14ac:dyDescent="0.3">
      <c r="A32" s="20">
        <v>2</v>
      </c>
      <c r="B32" s="21" t="s">
        <v>30</v>
      </c>
      <c r="C32" s="3"/>
      <c r="D32" s="22" t="s">
        <v>9</v>
      </c>
      <c r="E32" s="22" t="s">
        <v>10</v>
      </c>
      <c r="F32" s="22" t="s">
        <v>11</v>
      </c>
    </row>
    <row r="33" spans="1:7" ht="15.75" thickBot="1" x14ac:dyDescent="0.3">
      <c r="A33" s="20"/>
      <c r="B33" s="84" t="s">
        <v>33</v>
      </c>
      <c r="C33" s="81"/>
      <c r="D33" s="4"/>
      <c r="E33" s="4"/>
      <c r="F33" s="78">
        <f>IF(D35&gt;59,0.4,IF(D35&gt;29,0.2,0))</f>
        <v>0</v>
      </c>
    </row>
    <row r="34" spans="1:7" ht="15.75" thickBot="1" x14ac:dyDescent="0.3">
      <c r="A34" s="20"/>
      <c r="B34" s="85"/>
      <c r="C34" s="82"/>
      <c r="D34" s="25" t="s">
        <v>34</v>
      </c>
      <c r="E34" s="22"/>
      <c r="F34" s="79"/>
    </row>
    <row r="35" spans="1:7" ht="15.75" thickBot="1" x14ac:dyDescent="0.3">
      <c r="A35" s="20"/>
      <c r="B35" s="86"/>
      <c r="C35" s="83"/>
      <c r="D35" s="38"/>
      <c r="E35" s="25"/>
      <c r="F35" s="80"/>
    </row>
    <row r="36" spans="1:7" ht="15.75" thickBot="1" x14ac:dyDescent="0.3">
      <c r="A36" s="20"/>
    </row>
    <row r="37" spans="1:7" ht="15.75" thickBot="1" x14ac:dyDescent="0.3">
      <c r="A37" s="20">
        <v>3</v>
      </c>
      <c r="B37" s="21" t="s">
        <v>30</v>
      </c>
      <c r="C37" s="3"/>
      <c r="D37" s="22" t="s">
        <v>9</v>
      </c>
      <c r="E37" s="22" t="s">
        <v>10</v>
      </c>
      <c r="F37" s="22" t="s">
        <v>11</v>
      </c>
    </row>
    <row r="38" spans="1:7" ht="15.75" thickBot="1" x14ac:dyDescent="0.3">
      <c r="B38" s="84" t="s">
        <v>33</v>
      </c>
      <c r="C38" s="81"/>
      <c r="D38" s="4"/>
      <c r="E38" s="4"/>
      <c r="F38" s="78">
        <f>IF(D40&gt;59,0.4,IF(D40&gt;29,0.2,0))</f>
        <v>0</v>
      </c>
    </row>
    <row r="39" spans="1:7" ht="15.75" thickBot="1" x14ac:dyDescent="0.3">
      <c r="B39" s="85"/>
      <c r="C39" s="82"/>
      <c r="D39" s="25" t="s">
        <v>34</v>
      </c>
      <c r="E39" s="22"/>
      <c r="F39" s="79"/>
    </row>
    <row r="40" spans="1:7" ht="15.75" thickBot="1" x14ac:dyDescent="0.3">
      <c r="B40" s="86"/>
      <c r="C40" s="83"/>
      <c r="D40" s="38"/>
      <c r="E40" s="25"/>
      <c r="F40" s="80"/>
    </row>
    <row r="41" spans="1:7" ht="15.75" thickBot="1" x14ac:dyDescent="0.3"/>
    <row r="42" spans="1:7" ht="15.75" thickBot="1" x14ac:dyDescent="0.3">
      <c r="A42" s="20">
        <v>4</v>
      </c>
      <c r="B42" s="21" t="s">
        <v>30</v>
      </c>
      <c r="C42" s="3"/>
      <c r="D42" s="22" t="s">
        <v>9</v>
      </c>
      <c r="E42" s="22" t="s">
        <v>10</v>
      </c>
      <c r="F42" s="22" t="s">
        <v>11</v>
      </c>
    </row>
    <row r="43" spans="1:7" ht="15.75" thickBot="1" x14ac:dyDescent="0.3">
      <c r="A43" s="20"/>
      <c r="B43" s="84" t="s">
        <v>33</v>
      </c>
      <c r="C43" s="81"/>
      <c r="D43" s="4"/>
      <c r="E43" s="4"/>
      <c r="F43" s="78">
        <f>IF(D45&gt;59,0.4,IF(D45&gt;29,0.2,0))</f>
        <v>0</v>
      </c>
      <c r="G43" t="s">
        <v>37</v>
      </c>
    </row>
    <row r="44" spans="1:7" ht="15.75" thickBot="1" x14ac:dyDescent="0.3">
      <c r="A44" s="20"/>
      <c r="B44" s="85"/>
      <c r="C44" s="82"/>
      <c r="D44" s="25" t="s">
        <v>34</v>
      </c>
      <c r="E44" s="22"/>
      <c r="F44" s="79"/>
    </row>
    <row r="45" spans="1:7" ht="15.75" thickBot="1" x14ac:dyDescent="0.3">
      <c r="A45" s="20"/>
      <c r="B45" s="86"/>
      <c r="C45" s="83"/>
      <c r="D45" s="38"/>
      <c r="E45" s="25"/>
      <c r="F45" s="80"/>
    </row>
    <row r="46" spans="1:7" ht="15.75" thickBot="1" x14ac:dyDescent="0.3">
      <c r="A46" s="20"/>
    </row>
    <row r="47" spans="1:7" ht="15" customHeight="1" thickBot="1" x14ac:dyDescent="0.3">
      <c r="A47" s="20">
        <v>5</v>
      </c>
      <c r="B47" s="21" t="s">
        <v>30</v>
      </c>
      <c r="C47" s="3"/>
      <c r="D47" s="22" t="s">
        <v>9</v>
      </c>
      <c r="E47" s="22" t="s">
        <v>10</v>
      </c>
      <c r="F47" s="22" t="s">
        <v>11</v>
      </c>
    </row>
    <row r="48" spans="1:7" ht="15.75" thickBot="1" x14ac:dyDescent="0.3">
      <c r="A48" s="20"/>
      <c r="B48" s="84" t="s">
        <v>33</v>
      </c>
      <c r="C48" s="81"/>
      <c r="D48" s="4"/>
      <c r="E48" s="4"/>
      <c r="F48" s="78">
        <f>IF(D50&gt;59,0.4,IF(D50&gt;29,0.2,0))</f>
        <v>0</v>
      </c>
    </row>
    <row r="49" spans="1:7" ht="15.75" thickBot="1" x14ac:dyDescent="0.3">
      <c r="A49" s="20"/>
      <c r="B49" s="85"/>
      <c r="C49" s="82"/>
      <c r="D49" s="25" t="s">
        <v>34</v>
      </c>
      <c r="E49" s="22"/>
      <c r="F49" s="79"/>
    </row>
    <row r="50" spans="1:7" ht="15.75" thickBot="1" x14ac:dyDescent="0.3">
      <c r="A50" s="20"/>
      <c r="B50" s="86"/>
      <c r="C50" s="83"/>
      <c r="D50" s="38"/>
      <c r="E50" s="25"/>
      <c r="F50" s="80"/>
    </row>
    <row r="51" spans="1:7" ht="15.75" thickBot="1" x14ac:dyDescent="0.3">
      <c r="A51" s="20"/>
      <c r="B51" s="48"/>
      <c r="C51" s="50"/>
      <c r="D51" s="50"/>
      <c r="E51" s="23"/>
      <c r="F51" s="49"/>
    </row>
    <row r="52" spans="1:7" ht="16.5" thickBot="1" x14ac:dyDescent="0.3">
      <c r="A52" s="20"/>
      <c r="C52" s="44" t="s">
        <v>49</v>
      </c>
      <c r="D52" s="45">
        <v>1</v>
      </c>
      <c r="E52" s="46" t="s">
        <v>44</v>
      </c>
      <c r="F52" s="47">
        <f>IF((F28+F33+F38+F43+F48)&gt;1, 1,(F28+F33+F38+F43+F48))</f>
        <v>0</v>
      </c>
    </row>
    <row r="54" spans="1:7" x14ac:dyDescent="0.25">
      <c r="C54" s="108" t="s">
        <v>12</v>
      </c>
      <c r="D54" s="108"/>
      <c r="E54" s="108"/>
      <c r="F54" s="108"/>
    </row>
    <row r="55" spans="1:7" ht="15.75" thickBot="1" x14ac:dyDescent="0.3">
      <c r="C55" s="87" t="s">
        <v>48</v>
      </c>
      <c r="D55" s="87"/>
      <c r="E55" s="87"/>
      <c r="F55" s="87"/>
    </row>
    <row r="56" spans="1:7" ht="15.75" thickBot="1" x14ac:dyDescent="0.3">
      <c r="C56" s="27" t="s">
        <v>13</v>
      </c>
      <c r="D56" s="22" t="s">
        <v>9</v>
      </c>
      <c r="E56" s="22" t="s">
        <v>10</v>
      </c>
      <c r="F56" s="22" t="s">
        <v>11</v>
      </c>
    </row>
    <row r="57" spans="1:7" ht="15.75" thickBot="1" x14ac:dyDescent="0.3">
      <c r="C57" s="5"/>
      <c r="D57" s="4"/>
      <c r="E57" s="4"/>
      <c r="F57" s="28">
        <f>(E57-D57)/30*0.2</f>
        <v>0</v>
      </c>
    </row>
    <row r="58" spans="1:7" ht="15.75" thickBot="1" x14ac:dyDescent="0.3">
      <c r="C58" s="5"/>
      <c r="D58" s="4"/>
      <c r="E58" s="4"/>
      <c r="F58" s="28">
        <f>(E58-D58)/30*0.2</f>
        <v>0</v>
      </c>
    </row>
    <row r="59" spans="1:7" ht="15.75" thickBot="1" x14ac:dyDescent="0.3">
      <c r="C59" s="5"/>
      <c r="D59" s="4"/>
      <c r="E59" s="4"/>
      <c r="F59" s="28">
        <f>(E59-D59)/30*0.2</f>
        <v>0</v>
      </c>
      <c r="G59" t="s">
        <v>37</v>
      </c>
    </row>
    <row r="60" spans="1:7" ht="15.75" thickBot="1" x14ac:dyDescent="0.3">
      <c r="A60" s="20"/>
      <c r="B60" s="48"/>
      <c r="C60" s="50"/>
      <c r="D60" s="50"/>
      <c r="E60" s="23"/>
      <c r="F60" s="49"/>
    </row>
    <row r="61" spans="1:7" ht="16.5" thickBot="1" x14ac:dyDescent="0.3">
      <c r="A61" s="20"/>
      <c r="C61" s="44" t="s">
        <v>49</v>
      </c>
      <c r="D61" s="45">
        <v>4</v>
      </c>
      <c r="E61" s="46" t="s">
        <v>44</v>
      </c>
      <c r="F61" s="47">
        <f>IF((F57+F58+F59)&gt;4, 4,(F57+F58+F59))</f>
        <v>0</v>
      </c>
    </row>
    <row r="63" spans="1:7" x14ac:dyDescent="0.25">
      <c r="C63" s="108" t="s">
        <v>62</v>
      </c>
      <c r="D63" s="108"/>
      <c r="E63" s="108"/>
      <c r="F63" s="108"/>
    </row>
    <row r="64" spans="1:7" ht="15.75" thickBot="1" x14ac:dyDescent="0.3">
      <c r="C64" s="87" t="s">
        <v>50</v>
      </c>
      <c r="D64" s="87"/>
      <c r="E64" s="87"/>
      <c r="F64" s="87"/>
    </row>
    <row r="65" spans="1:6" ht="15.75" thickBot="1" x14ac:dyDescent="0.3">
      <c r="C65" s="29" t="s">
        <v>15</v>
      </c>
      <c r="D65" s="22" t="s">
        <v>9</v>
      </c>
      <c r="E65" s="22" t="s">
        <v>10</v>
      </c>
      <c r="F65" s="22" t="s">
        <v>11</v>
      </c>
    </row>
    <row r="66" spans="1:6" ht="15.75" thickBot="1" x14ac:dyDescent="0.3">
      <c r="C66" s="5"/>
      <c r="D66" s="4"/>
      <c r="E66" s="4"/>
      <c r="F66" s="28">
        <f>(E66-D66)/365*1</f>
        <v>0</v>
      </c>
    </row>
    <row r="67" spans="1:6" ht="15.75" thickBot="1" x14ac:dyDescent="0.3">
      <c r="C67" s="5"/>
      <c r="D67" s="4"/>
      <c r="E67" s="4"/>
      <c r="F67" s="28">
        <f>(E67-D67)/365*1</f>
        <v>0</v>
      </c>
    </row>
    <row r="68" spans="1:6" ht="15.75" thickBot="1" x14ac:dyDescent="0.3">
      <c r="C68" s="5"/>
      <c r="D68" s="4"/>
      <c r="E68" s="4"/>
      <c r="F68" s="28">
        <f>(E68-D68)/365*1</f>
        <v>0</v>
      </c>
    </row>
    <row r="69" spans="1:6" ht="15.75" thickBot="1" x14ac:dyDescent="0.3">
      <c r="A69" s="20"/>
      <c r="B69" s="48"/>
      <c r="C69" s="50"/>
      <c r="D69" s="50"/>
      <c r="E69" s="23"/>
      <c r="F69" s="49"/>
    </row>
    <row r="70" spans="1:6" ht="16.5" thickBot="1" x14ac:dyDescent="0.3">
      <c r="A70" s="20"/>
      <c r="C70" s="44" t="s">
        <v>49</v>
      </c>
      <c r="D70" s="45">
        <v>1.5</v>
      </c>
      <c r="E70" s="46" t="s">
        <v>44</v>
      </c>
      <c r="F70" s="47">
        <f>IF((F66+F67+F68)&gt;1.5, 1.5,(F66+F67+F68))</f>
        <v>0</v>
      </c>
    </row>
    <row r="72" spans="1:6" x14ac:dyDescent="0.25">
      <c r="C72" s="108" t="s">
        <v>55</v>
      </c>
      <c r="D72" s="108"/>
      <c r="E72" s="108"/>
      <c r="F72" s="108"/>
    </row>
    <row r="73" spans="1:6" ht="15.75" thickBot="1" x14ac:dyDescent="0.3">
      <c r="C73" s="87" t="s">
        <v>51</v>
      </c>
      <c r="D73" s="87"/>
      <c r="E73" s="87"/>
      <c r="F73" s="87"/>
    </row>
    <row r="74" spans="1:6" ht="15.75" thickBot="1" x14ac:dyDescent="0.3">
      <c r="C74" s="29" t="s">
        <v>17</v>
      </c>
      <c r="D74" s="22" t="s">
        <v>9</v>
      </c>
      <c r="E74" s="22" t="s">
        <v>10</v>
      </c>
      <c r="F74" s="22" t="s">
        <v>11</v>
      </c>
    </row>
    <row r="75" spans="1:6" ht="15.75" customHeight="1" thickBot="1" x14ac:dyDescent="0.3">
      <c r="C75" s="6"/>
      <c r="D75" s="4"/>
      <c r="E75" s="4"/>
      <c r="F75" s="28">
        <f>(E75-D75)/365*0.5</f>
        <v>0</v>
      </c>
    </row>
    <row r="76" spans="1:6" ht="15.75" customHeight="1" thickBot="1" x14ac:dyDescent="0.3">
      <c r="C76" s="6"/>
      <c r="D76" s="4"/>
      <c r="E76" s="4"/>
      <c r="F76" s="28">
        <f>(E76-D76)/365*0.5</f>
        <v>0</v>
      </c>
    </row>
    <row r="77" spans="1:6" ht="15.75" customHeight="1" thickBot="1" x14ac:dyDescent="0.3">
      <c r="C77" s="5"/>
      <c r="D77" s="4"/>
      <c r="E77" s="4"/>
      <c r="F77" s="28">
        <f>(E77-D77)/365*0.5</f>
        <v>0</v>
      </c>
    </row>
    <row r="78" spans="1:6" ht="15.75" thickBot="1" x14ac:dyDescent="0.3">
      <c r="A78" s="20"/>
      <c r="B78" s="48"/>
      <c r="C78" s="50"/>
      <c r="D78" s="50"/>
      <c r="E78" s="23"/>
      <c r="F78" s="49"/>
    </row>
    <row r="79" spans="1:6" ht="16.5" thickBot="1" x14ac:dyDescent="0.3">
      <c r="A79" s="20"/>
      <c r="C79" s="44" t="s">
        <v>49</v>
      </c>
      <c r="D79" s="45">
        <v>1.5</v>
      </c>
      <c r="E79" s="46" t="s">
        <v>44</v>
      </c>
      <c r="F79" s="47">
        <f>IF((F75+F76+F77)&gt;1.5, 1.5,(F75+F76+F77))</f>
        <v>0</v>
      </c>
    </row>
    <row r="80" spans="1:6" ht="15.75" customHeight="1" x14ac:dyDescent="0.25"/>
    <row r="81" spans="1:13" x14ac:dyDescent="0.25">
      <c r="C81" s="108" t="s">
        <v>52</v>
      </c>
      <c r="D81" s="108"/>
      <c r="E81" s="108"/>
      <c r="F81" s="108"/>
    </row>
    <row r="82" spans="1:13" x14ac:dyDescent="0.25">
      <c r="C82" s="87" t="s">
        <v>56</v>
      </c>
      <c r="D82" s="87"/>
      <c r="E82" s="87"/>
      <c r="F82" s="87"/>
    </row>
    <row r="83" spans="1:13" ht="15.75" thickBot="1" x14ac:dyDescent="0.3">
      <c r="C83" s="87" t="s">
        <v>29</v>
      </c>
      <c r="D83" s="87"/>
      <c r="E83" s="87"/>
      <c r="F83" s="87"/>
    </row>
    <row r="84" spans="1:13" ht="15.75" thickBot="1" x14ac:dyDescent="0.3">
      <c r="A84" s="20">
        <v>1</v>
      </c>
      <c r="B84" s="21" t="s">
        <v>30</v>
      </c>
      <c r="C84" s="7"/>
      <c r="D84" s="32" t="s">
        <v>9</v>
      </c>
      <c r="E84" s="25" t="s">
        <v>10</v>
      </c>
      <c r="F84" s="34" t="s">
        <v>11</v>
      </c>
    </row>
    <row r="85" spans="1:13" ht="15.75" thickBot="1" x14ac:dyDescent="0.3">
      <c r="B85" s="35" t="s">
        <v>31</v>
      </c>
      <c r="C85" s="8"/>
      <c r="D85" s="4"/>
      <c r="E85" s="4"/>
      <c r="F85" s="109">
        <f>IF(D87="durante Graduação ou Intercâmbio",(E85-D85)/30*0.1,IF(D87="durante Mestrado",(E85-D85)/30*0.2,0))</f>
        <v>0</v>
      </c>
    </row>
    <row r="86" spans="1:13" ht="15.75" thickBot="1" x14ac:dyDescent="0.3">
      <c r="B86" s="106" t="s">
        <v>32</v>
      </c>
      <c r="C86" s="112"/>
      <c r="D86" s="114" t="s">
        <v>21</v>
      </c>
      <c r="E86" s="115"/>
      <c r="F86" s="110"/>
    </row>
    <row r="87" spans="1:13" ht="15.75" thickBot="1" x14ac:dyDescent="0.3">
      <c r="B87" s="107"/>
      <c r="C87" s="113"/>
      <c r="D87" s="116"/>
      <c r="E87" s="117"/>
      <c r="F87" s="111"/>
    </row>
    <row r="88" spans="1:13" ht="15.75" thickBot="1" x14ac:dyDescent="0.3">
      <c r="A88" s="31"/>
      <c r="I88" s="30"/>
      <c r="J88" s="30"/>
      <c r="K88" s="30"/>
      <c r="L88" s="30"/>
      <c r="M88" s="30"/>
    </row>
    <row r="89" spans="1:13" ht="15.75" thickBot="1" x14ac:dyDescent="0.3">
      <c r="A89" s="20">
        <v>2</v>
      </c>
      <c r="B89" s="21" t="s">
        <v>30</v>
      </c>
      <c r="C89" s="7"/>
      <c r="D89" s="32" t="s">
        <v>9</v>
      </c>
      <c r="E89" s="25" t="s">
        <v>10</v>
      </c>
      <c r="F89" s="34" t="s">
        <v>11</v>
      </c>
      <c r="I89" s="30"/>
      <c r="J89" s="30"/>
      <c r="K89" s="30"/>
      <c r="L89" s="30"/>
      <c r="M89" s="30"/>
    </row>
    <row r="90" spans="1:13" ht="15.75" thickBot="1" x14ac:dyDescent="0.3">
      <c r="B90" s="35" t="s">
        <v>31</v>
      </c>
      <c r="C90" s="8"/>
      <c r="D90" s="4"/>
      <c r="E90" s="4"/>
      <c r="F90" s="109">
        <f>IF(D92="durante Graduação ou Intercâmbio",(E90-D90)/30*0.1,IF(D92="durante Mestrado",(E90-D90)/30*0.2,0))</f>
        <v>0</v>
      </c>
    </row>
    <row r="91" spans="1:13" ht="15.75" thickBot="1" x14ac:dyDescent="0.3">
      <c r="B91" s="106" t="s">
        <v>32</v>
      </c>
      <c r="C91" s="112"/>
      <c r="D91" s="114" t="s">
        <v>21</v>
      </c>
      <c r="E91" s="115"/>
      <c r="F91" s="110"/>
    </row>
    <row r="92" spans="1:13" ht="15.75" thickBot="1" x14ac:dyDescent="0.3">
      <c r="B92" s="107"/>
      <c r="C92" s="113"/>
      <c r="D92" s="116"/>
      <c r="E92" s="117"/>
      <c r="F92" s="111"/>
    </row>
    <row r="93" spans="1:13" ht="15.75" thickBot="1" x14ac:dyDescent="0.3">
      <c r="A93" s="20"/>
      <c r="B93" s="48"/>
      <c r="C93" s="50"/>
      <c r="D93" s="50"/>
      <c r="E93" s="23"/>
      <c r="F93" s="49"/>
    </row>
    <row r="94" spans="1:13" ht="16.5" thickBot="1" x14ac:dyDescent="0.3">
      <c r="A94" s="20"/>
      <c r="C94" s="44" t="s">
        <v>49</v>
      </c>
      <c r="D94" s="45">
        <v>1</v>
      </c>
      <c r="E94" s="46" t="s">
        <v>44</v>
      </c>
      <c r="F94" s="47">
        <f>IF((F85+F90)&gt;1, 1,(F85+F90))</f>
        <v>0</v>
      </c>
    </row>
    <row r="95" spans="1:13" ht="15.75" thickBot="1" x14ac:dyDescent="0.3">
      <c r="B95" s="51"/>
      <c r="C95" s="53"/>
      <c r="D95" s="54"/>
      <c r="E95" s="54"/>
      <c r="F95" s="52"/>
    </row>
    <row r="96" spans="1:13" ht="19.5" thickBot="1" x14ac:dyDescent="0.35">
      <c r="B96" s="67" t="s">
        <v>63</v>
      </c>
      <c r="C96" s="68"/>
      <c r="D96" s="68"/>
      <c r="E96" s="68"/>
      <c r="F96" s="69"/>
    </row>
    <row r="97" spans="1:13" x14ac:dyDescent="0.25">
      <c r="B97" s="51"/>
      <c r="C97" s="53"/>
      <c r="D97" s="54"/>
      <c r="E97" s="54"/>
      <c r="F97" s="52"/>
    </row>
    <row r="98" spans="1:13" s="30" customFormat="1" ht="15.75" customHeight="1" x14ac:dyDescent="0.25">
      <c r="A98" s="9"/>
      <c r="B98"/>
      <c r="C98" s="108" t="s">
        <v>66</v>
      </c>
      <c r="D98" s="108"/>
      <c r="E98" s="108"/>
      <c r="F98" s="108"/>
      <c r="I98"/>
      <c r="J98"/>
      <c r="K98"/>
      <c r="L98"/>
      <c r="M98" s="10"/>
    </row>
    <row r="99" spans="1:13" s="30" customFormat="1" ht="15.75" customHeight="1" x14ac:dyDescent="0.25">
      <c r="A99" s="9"/>
      <c r="B99"/>
      <c r="C99" s="87" t="s">
        <v>72</v>
      </c>
      <c r="D99" s="87"/>
      <c r="E99" s="87"/>
      <c r="F99" s="87"/>
      <c r="I99"/>
      <c r="J99"/>
      <c r="K99"/>
      <c r="L99"/>
      <c r="M99" s="10"/>
    </row>
    <row r="100" spans="1:13" x14ac:dyDescent="0.25">
      <c r="C100" s="87" t="s">
        <v>64</v>
      </c>
      <c r="D100" s="87"/>
      <c r="E100" s="87"/>
      <c r="F100" s="87"/>
    </row>
    <row r="101" spans="1:13" x14ac:dyDescent="0.25">
      <c r="C101" s="87" t="s">
        <v>65</v>
      </c>
      <c r="D101" s="87"/>
      <c r="E101" s="87"/>
      <c r="F101" s="87"/>
    </row>
    <row r="102" spans="1:13" ht="15.75" thickBot="1" x14ac:dyDescent="0.3"/>
    <row r="103" spans="1:13" ht="15.75" thickBot="1" x14ac:dyDescent="0.3">
      <c r="A103" s="31">
        <v>1</v>
      </c>
      <c r="B103" s="21" t="s">
        <v>18</v>
      </c>
      <c r="C103" s="7"/>
      <c r="D103" s="32" t="s">
        <v>20</v>
      </c>
      <c r="E103" s="33" t="s">
        <v>21</v>
      </c>
      <c r="F103" s="34" t="s">
        <v>11</v>
      </c>
    </row>
    <row r="104" spans="1:13" ht="15.75" thickBot="1" x14ac:dyDescent="0.3">
      <c r="A104" s="31"/>
      <c r="B104" s="35" t="s">
        <v>19</v>
      </c>
      <c r="C104" s="6"/>
      <c r="D104" s="4"/>
      <c r="E104" s="8"/>
      <c r="F104" s="55">
        <f>IF(E104="poster",0.5,IF(E104="oral",1,0))</f>
        <v>0</v>
      </c>
    </row>
    <row r="105" spans="1:13" ht="15.75" thickBot="1" x14ac:dyDescent="0.3">
      <c r="A105" s="20"/>
    </row>
    <row r="106" spans="1:13" ht="15.75" thickBot="1" x14ac:dyDescent="0.3">
      <c r="A106" s="20">
        <v>2</v>
      </c>
      <c r="B106" s="21" t="s">
        <v>18</v>
      </c>
      <c r="C106" s="7"/>
      <c r="D106" s="32" t="s">
        <v>20</v>
      </c>
      <c r="E106" s="33" t="s">
        <v>21</v>
      </c>
      <c r="F106" s="34" t="s">
        <v>11</v>
      </c>
    </row>
    <row r="107" spans="1:13" ht="15.75" thickBot="1" x14ac:dyDescent="0.3">
      <c r="A107" s="20"/>
      <c r="B107" s="35" t="s">
        <v>19</v>
      </c>
      <c r="C107" s="6"/>
      <c r="D107" s="4"/>
      <c r="E107" s="8"/>
      <c r="F107" s="55">
        <f>IF(E107="poster",0.5,IF(E107="oral",1,0))</f>
        <v>0</v>
      </c>
    </row>
    <row r="108" spans="1:13" ht="15.75" thickBot="1" x14ac:dyDescent="0.3">
      <c r="A108" s="20"/>
    </row>
    <row r="109" spans="1:13" ht="15.75" thickBot="1" x14ac:dyDescent="0.3">
      <c r="A109" s="31">
        <v>3</v>
      </c>
      <c r="B109" s="21" t="s">
        <v>18</v>
      </c>
      <c r="C109" s="7"/>
      <c r="D109" s="32" t="s">
        <v>20</v>
      </c>
      <c r="E109" s="33" t="s">
        <v>21</v>
      </c>
      <c r="F109" s="34" t="s">
        <v>11</v>
      </c>
    </row>
    <row r="110" spans="1:13" ht="15.75" thickBot="1" x14ac:dyDescent="0.3">
      <c r="A110" s="31"/>
      <c r="B110" s="35" t="s">
        <v>19</v>
      </c>
      <c r="C110" s="6"/>
      <c r="D110" s="4"/>
      <c r="E110" s="8"/>
      <c r="F110" s="55">
        <f>IF(E110="poster",0.5,IF(E110="oral",1,0))</f>
        <v>0</v>
      </c>
    </row>
    <row r="111" spans="1:13" ht="15.75" thickBot="1" x14ac:dyDescent="0.3">
      <c r="A111" s="20"/>
    </row>
    <row r="112" spans="1:13" ht="15.75" thickBot="1" x14ac:dyDescent="0.3">
      <c r="A112" s="20">
        <v>4</v>
      </c>
      <c r="B112" s="21" t="s">
        <v>18</v>
      </c>
      <c r="C112" s="7"/>
      <c r="D112" s="32" t="s">
        <v>20</v>
      </c>
      <c r="E112" s="33" t="s">
        <v>21</v>
      </c>
      <c r="F112" s="34" t="s">
        <v>11</v>
      </c>
    </row>
    <row r="113" spans="1:13" ht="15.75" thickBot="1" x14ac:dyDescent="0.3">
      <c r="A113" s="20"/>
      <c r="B113" s="35" t="s">
        <v>19</v>
      </c>
      <c r="C113" s="6"/>
      <c r="D113" s="4"/>
      <c r="E113" s="8"/>
      <c r="F113" s="55">
        <f>IF(E113="poster",0.5,IF(E113="oral",1,0))</f>
        <v>0</v>
      </c>
    </row>
    <row r="114" spans="1:13" ht="15.75" thickBot="1" x14ac:dyDescent="0.3">
      <c r="A114" s="20"/>
    </row>
    <row r="115" spans="1:13" ht="15.75" thickBot="1" x14ac:dyDescent="0.3">
      <c r="A115" s="31">
        <v>5</v>
      </c>
      <c r="B115" s="21" t="s">
        <v>18</v>
      </c>
      <c r="C115" s="7"/>
      <c r="D115" s="32" t="s">
        <v>20</v>
      </c>
      <c r="E115" s="33" t="s">
        <v>21</v>
      </c>
      <c r="F115" s="34" t="s">
        <v>11</v>
      </c>
    </row>
    <row r="116" spans="1:13" ht="15.75" thickBot="1" x14ac:dyDescent="0.3">
      <c r="A116" s="31"/>
      <c r="B116" s="35" t="s">
        <v>19</v>
      </c>
      <c r="C116" s="6"/>
      <c r="D116" s="4"/>
      <c r="E116" s="8"/>
      <c r="F116" s="55">
        <f>IF(E116="poster",0.5,IF(E116="oral",1,0))</f>
        <v>0</v>
      </c>
    </row>
    <row r="117" spans="1:13" ht="15.75" thickBot="1" x14ac:dyDescent="0.3">
      <c r="A117" s="20"/>
    </row>
    <row r="118" spans="1:13" ht="15.75" thickBot="1" x14ac:dyDescent="0.3">
      <c r="A118" s="20">
        <v>6</v>
      </c>
      <c r="B118" s="21" t="s">
        <v>18</v>
      </c>
      <c r="C118" s="7"/>
      <c r="D118" s="32" t="s">
        <v>20</v>
      </c>
      <c r="E118" s="33" t="s">
        <v>21</v>
      </c>
      <c r="F118" s="34" t="s">
        <v>11</v>
      </c>
    </row>
    <row r="119" spans="1:13" ht="15.75" thickBot="1" x14ac:dyDescent="0.3">
      <c r="A119" s="20"/>
      <c r="B119" s="35" t="s">
        <v>19</v>
      </c>
      <c r="C119" s="6"/>
      <c r="D119" s="4"/>
      <c r="E119" s="8"/>
      <c r="F119" s="55">
        <f>IF(E119="poster",0.5,IF(E119="oral",1,0))</f>
        <v>0</v>
      </c>
    </row>
    <row r="120" spans="1:13" ht="15.75" thickBot="1" x14ac:dyDescent="0.3">
      <c r="A120" s="20"/>
    </row>
    <row r="121" spans="1:13" ht="16.5" thickBot="1" x14ac:dyDescent="0.3">
      <c r="A121" s="20"/>
      <c r="C121" s="44" t="s">
        <v>49</v>
      </c>
      <c r="D121" s="45">
        <v>2</v>
      </c>
      <c r="E121" s="56" t="s">
        <v>44</v>
      </c>
      <c r="F121" s="57">
        <f>IF((F104+F107+F110+F113+F116+F119)&gt;2, 2,(F104+F107+F110+F113+F116+F119))</f>
        <v>0</v>
      </c>
    </row>
    <row r="123" spans="1:13" s="30" customFormat="1" ht="15.75" customHeight="1" x14ac:dyDescent="0.25">
      <c r="A123" s="9"/>
      <c r="B123"/>
      <c r="C123" s="108" t="s">
        <v>69</v>
      </c>
      <c r="D123" s="108"/>
      <c r="E123" s="108"/>
      <c r="F123" s="108"/>
      <c r="I123"/>
      <c r="J123"/>
      <c r="K123"/>
      <c r="L123"/>
      <c r="M123" s="10"/>
    </row>
    <row r="124" spans="1:13" s="30" customFormat="1" ht="15.75" customHeight="1" x14ac:dyDescent="0.25">
      <c r="A124" s="9"/>
      <c r="B124"/>
      <c r="C124" s="87" t="s">
        <v>72</v>
      </c>
      <c r="D124" s="87"/>
      <c r="E124" s="87"/>
      <c r="F124" s="87"/>
      <c r="I124"/>
      <c r="J124"/>
      <c r="K124"/>
      <c r="L124"/>
      <c r="M124" s="10"/>
    </row>
    <row r="125" spans="1:13" x14ac:dyDescent="0.25">
      <c r="C125" s="87" t="s">
        <v>70</v>
      </c>
      <c r="D125" s="87"/>
      <c r="E125" s="87"/>
      <c r="F125" s="87"/>
    </row>
    <row r="126" spans="1:13" x14ac:dyDescent="0.25">
      <c r="C126" s="87" t="s">
        <v>71</v>
      </c>
      <c r="D126" s="87"/>
      <c r="E126" s="87"/>
      <c r="F126" s="87"/>
    </row>
    <row r="127" spans="1:13" ht="15.75" thickBot="1" x14ac:dyDescent="0.3"/>
    <row r="128" spans="1:13" ht="15.75" thickBot="1" x14ac:dyDescent="0.3">
      <c r="A128" s="31">
        <v>1</v>
      </c>
      <c r="B128" s="21" t="s">
        <v>18</v>
      </c>
      <c r="C128" s="7"/>
      <c r="D128" s="32" t="s">
        <v>20</v>
      </c>
      <c r="E128" s="33" t="s">
        <v>21</v>
      </c>
      <c r="F128" s="34" t="s">
        <v>11</v>
      </c>
    </row>
    <row r="129" spans="1:6" ht="15.75" thickBot="1" x14ac:dyDescent="0.3">
      <c r="A129" s="31"/>
      <c r="B129" s="35" t="s">
        <v>19</v>
      </c>
      <c r="C129" s="6"/>
      <c r="D129" s="4"/>
      <c r="E129" s="8"/>
      <c r="F129" s="55">
        <f>IF(E129="poster",0.8,IF(E129="oral",2,0))</f>
        <v>0</v>
      </c>
    </row>
    <row r="130" spans="1:6" ht="15.75" thickBot="1" x14ac:dyDescent="0.3">
      <c r="A130" s="20"/>
    </row>
    <row r="131" spans="1:6" ht="15.75" thickBot="1" x14ac:dyDescent="0.3">
      <c r="A131" s="20">
        <v>2</v>
      </c>
      <c r="B131" s="21" t="s">
        <v>18</v>
      </c>
      <c r="C131" s="7"/>
      <c r="D131" s="32" t="s">
        <v>20</v>
      </c>
      <c r="E131" s="33" t="s">
        <v>21</v>
      </c>
      <c r="F131" s="34" t="s">
        <v>11</v>
      </c>
    </row>
    <row r="132" spans="1:6" ht="15.75" thickBot="1" x14ac:dyDescent="0.3">
      <c r="A132" s="20"/>
      <c r="B132" s="35" t="s">
        <v>19</v>
      </c>
      <c r="C132" s="6"/>
      <c r="D132" s="4"/>
      <c r="E132" s="8"/>
      <c r="F132" s="55">
        <f>IF(E132="poster",0.8,IF(E132="oral",2,0))</f>
        <v>0</v>
      </c>
    </row>
    <row r="133" spans="1:6" ht="15.75" thickBot="1" x14ac:dyDescent="0.3">
      <c r="A133" s="20"/>
    </row>
    <row r="134" spans="1:6" ht="15.75" thickBot="1" x14ac:dyDescent="0.3">
      <c r="A134" s="31">
        <v>3</v>
      </c>
      <c r="B134" s="21" t="s">
        <v>18</v>
      </c>
      <c r="C134" s="7"/>
      <c r="D134" s="32" t="s">
        <v>20</v>
      </c>
      <c r="E134" s="33" t="s">
        <v>21</v>
      </c>
      <c r="F134" s="34" t="s">
        <v>11</v>
      </c>
    </row>
    <row r="135" spans="1:6" ht="15.75" thickBot="1" x14ac:dyDescent="0.3">
      <c r="A135" s="31"/>
      <c r="B135" s="35" t="s">
        <v>19</v>
      </c>
      <c r="C135" s="6"/>
      <c r="D135" s="4"/>
      <c r="E135" s="8"/>
      <c r="F135" s="55">
        <f>IF(E135="poster",0.8,IF(E135="oral",2,0))</f>
        <v>0</v>
      </c>
    </row>
    <row r="136" spans="1:6" ht="15.75" thickBot="1" x14ac:dyDescent="0.3">
      <c r="A136" s="20"/>
    </row>
    <row r="137" spans="1:6" ht="15.75" thickBot="1" x14ac:dyDescent="0.3">
      <c r="A137" s="20">
        <v>4</v>
      </c>
      <c r="B137" s="21" t="s">
        <v>18</v>
      </c>
      <c r="C137" s="7"/>
      <c r="D137" s="32" t="s">
        <v>20</v>
      </c>
      <c r="E137" s="33" t="s">
        <v>21</v>
      </c>
      <c r="F137" s="34" t="s">
        <v>11</v>
      </c>
    </row>
    <row r="138" spans="1:6" ht="15.75" thickBot="1" x14ac:dyDescent="0.3">
      <c r="A138" s="20"/>
      <c r="B138" s="35" t="s">
        <v>19</v>
      </c>
      <c r="C138" s="6"/>
      <c r="D138" s="4"/>
      <c r="E138" s="8"/>
      <c r="F138" s="55">
        <f>IF(E138="poster",0.8,IF(E138="oral",2,0))</f>
        <v>0</v>
      </c>
    </row>
    <row r="139" spans="1:6" ht="15.75" thickBot="1" x14ac:dyDescent="0.3">
      <c r="A139" s="20"/>
    </row>
    <row r="140" spans="1:6" ht="15.75" thickBot="1" x14ac:dyDescent="0.3">
      <c r="A140" s="31">
        <v>5</v>
      </c>
      <c r="B140" s="21" t="s">
        <v>18</v>
      </c>
      <c r="C140" s="7"/>
      <c r="D140" s="32" t="s">
        <v>20</v>
      </c>
      <c r="E140" s="33" t="s">
        <v>21</v>
      </c>
      <c r="F140" s="34" t="s">
        <v>11</v>
      </c>
    </row>
    <row r="141" spans="1:6" ht="15.75" thickBot="1" x14ac:dyDescent="0.3">
      <c r="A141" s="31"/>
      <c r="B141" s="35" t="s">
        <v>19</v>
      </c>
      <c r="C141" s="6"/>
      <c r="D141" s="4"/>
      <c r="E141" s="8"/>
      <c r="F141" s="55">
        <f>IF(E141="poster",0.8,IF(E141="oral",2,0))</f>
        <v>0</v>
      </c>
    </row>
    <row r="142" spans="1:6" ht="15.75" thickBot="1" x14ac:dyDescent="0.3">
      <c r="A142" s="20"/>
    </row>
    <row r="143" spans="1:6" ht="15.75" thickBot="1" x14ac:dyDescent="0.3">
      <c r="A143" s="20">
        <v>6</v>
      </c>
      <c r="B143" s="21" t="s">
        <v>18</v>
      </c>
      <c r="C143" s="7"/>
      <c r="D143" s="32" t="s">
        <v>20</v>
      </c>
      <c r="E143" s="33" t="s">
        <v>21</v>
      </c>
      <c r="F143" s="34" t="s">
        <v>11</v>
      </c>
    </row>
    <row r="144" spans="1:6" ht="15.75" thickBot="1" x14ac:dyDescent="0.3">
      <c r="A144" s="20"/>
      <c r="B144" s="35" t="s">
        <v>19</v>
      </c>
      <c r="C144" s="6"/>
      <c r="D144" s="4"/>
      <c r="E144" s="8"/>
      <c r="F144" s="55">
        <f>IF(E144="poster",0.8,IF(E144="oral",2,0))</f>
        <v>0</v>
      </c>
    </row>
    <row r="145" spans="1:6" ht="15.75" thickBot="1" x14ac:dyDescent="0.3">
      <c r="A145" s="20"/>
    </row>
    <row r="146" spans="1:6" ht="16.5" thickBot="1" x14ac:dyDescent="0.3">
      <c r="A146" s="20"/>
      <c r="C146" s="44" t="s">
        <v>49</v>
      </c>
      <c r="D146" s="45">
        <v>3</v>
      </c>
      <c r="E146" s="56" t="s">
        <v>44</v>
      </c>
      <c r="F146" s="57">
        <f>IF((F129+F132+F135+F138+F141+F144)&gt;3,3,(F129+F132+F135+F138+F141+F144))</f>
        <v>0</v>
      </c>
    </row>
    <row r="149" spans="1:6" x14ac:dyDescent="0.25">
      <c r="C149" s="108" t="s">
        <v>73</v>
      </c>
      <c r="D149" s="108"/>
      <c r="E149" s="108"/>
      <c r="F149" s="108"/>
    </row>
    <row r="150" spans="1:6" x14ac:dyDescent="0.25">
      <c r="C150" s="58" t="s">
        <v>74</v>
      </c>
      <c r="D150" s="40"/>
      <c r="E150" s="40"/>
      <c r="F150" s="40"/>
    </row>
    <row r="151" spans="1:6" ht="15.75" customHeight="1" x14ac:dyDescent="0.25">
      <c r="C151" s="87" t="s">
        <v>76</v>
      </c>
      <c r="D151" s="87"/>
      <c r="E151" s="87"/>
      <c r="F151" s="87"/>
    </row>
    <row r="152" spans="1:6" x14ac:dyDescent="0.25">
      <c r="C152" s="87" t="s">
        <v>75</v>
      </c>
      <c r="D152" s="87"/>
      <c r="E152" s="87"/>
      <c r="F152" s="87"/>
    </row>
    <row r="153" spans="1:6" x14ac:dyDescent="0.25">
      <c r="C153" s="87" t="s">
        <v>77</v>
      </c>
      <c r="D153" s="87"/>
      <c r="E153" s="87"/>
      <c r="F153" s="87"/>
    </row>
    <row r="154" spans="1:6" x14ac:dyDescent="0.25">
      <c r="C154" s="87" t="s">
        <v>78</v>
      </c>
      <c r="D154" s="87"/>
      <c r="E154" s="87"/>
      <c r="F154" s="87"/>
    </row>
    <row r="155" spans="1:6" x14ac:dyDescent="0.25">
      <c r="C155" s="118" t="s">
        <v>26</v>
      </c>
      <c r="D155" s="118"/>
      <c r="E155" s="118"/>
      <c r="F155" s="118"/>
    </row>
    <row r="156" spans="1:6" ht="15.75" thickBot="1" x14ac:dyDescent="0.3"/>
    <row r="157" spans="1:6" ht="15.75" thickBot="1" x14ac:dyDescent="0.3">
      <c r="A157" s="31">
        <v>1</v>
      </c>
      <c r="B157" s="21" t="s">
        <v>27</v>
      </c>
      <c r="C157" s="7"/>
      <c r="D157" s="32" t="s">
        <v>20</v>
      </c>
      <c r="E157" s="33" t="s">
        <v>21</v>
      </c>
      <c r="F157" s="34" t="s">
        <v>11</v>
      </c>
    </row>
    <row r="158" spans="1:6" ht="15.75" thickBot="1" x14ac:dyDescent="0.3">
      <c r="A158" s="31"/>
      <c r="B158" s="35" t="s">
        <v>28</v>
      </c>
      <c r="C158" s="6"/>
      <c r="D158" s="4"/>
      <c r="E158" s="8"/>
      <c r="F158" s="55">
        <f>IF(E158="1o. autor Qualis A",4,IF(E158="Co-autor Qualis A",2,IF(E158="1o. autor Qualis B",2,IF(E158="Co-autor Qualis B",1,0))))</f>
        <v>0</v>
      </c>
    </row>
    <row r="159" spans="1:6" ht="15.75" thickBot="1" x14ac:dyDescent="0.3">
      <c r="A159" s="20"/>
    </row>
    <row r="160" spans="1:6" ht="15.75" thickBot="1" x14ac:dyDescent="0.3">
      <c r="A160" s="20">
        <v>2</v>
      </c>
      <c r="B160" s="21" t="s">
        <v>27</v>
      </c>
      <c r="C160" s="7"/>
      <c r="D160" s="32" t="s">
        <v>20</v>
      </c>
      <c r="E160" s="33" t="s">
        <v>21</v>
      </c>
      <c r="F160" s="34" t="s">
        <v>11</v>
      </c>
    </row>
    <row r="161" spans="1:6" ht="15.75" thickBot="1" x14ac:dyDescent="0.3">
      <c r="A161" s="20"/>
      <c r="B161" s="35" t="s">
        <v>28</v>
      </c>
      <c r="C161" s="6"/>
      <c r="D161" s="4"/>
      <c r="E161" s="8"/>
      <c r="F161" s="55">
        <f>IF(E161="1o. autor Qualis A",4,IF(E161="Co-autor Qualis A",2,IF(E161="1o. autor Qualis B",2,IF(E161="Co-autor Qualis B",1,0))))</f>
        <v>0</v>
      </c>
    </row>
    <row r="162" spans="1:6" ht="15.75" thickBot="1" x14ac:dyDescent="0.3">
      <c r="A162" s="20"/>
    </row>
    <row r="163" spans="1:6" ht="15.75" thickBot="1" x14ac:dyDescent="0.3">
      <c r="A163" s="31">
        <v>3</v>
      </c>
      <c r="B163" s="21" t="s">
        <v>27</v>
      </c>
      <c r="C163" s="7"/>
      <c r="D163" s="32" t="s">
        <v>20</v>
      </c>
      <c r="E163" s="33" t="s">
        <v>21</v>
      </c>
      <c r="F163" s="34" t="s">
        <v>11</v>
      </c>
    </row>
    <row r="164" spans="1:6" ht="15.75" thickBot="1" x14ac:dyDescent="0.3">
      <c r="A164" s="31"/>
      <c r="B164" s="35" t="s">
        <v>28</v>
      </c>
      <c r="C164" s="6"/>
      <c r="D164" s="4"/>
      <c r="E164" s="8"/>
      <c r="F164" s="55">
        <f>IF(E164="1o. autor Qualis A",4,IF(E164="Co-autor Qualis A",2,IF(E164="1o. autor Qualis B",2,IF(E164="Co-autor Qualis B",1,0))))</f>
        <v>0</v>
      </c>
    </row>
    <row r="165" spans="1:6" ht="15.75" thickBot="1" x14ac:dyDescent="0.3">
      <c r="A165" s="20"/>
    </row>
    <row r="166" spans="1:6" ht="15.75" thickBot="1" x14ac:dyDescent="0.3">
      <c r="A166" s="20">
        <v>4</v>
      </c>
      <c r="B166" s="21" t="s">
        <v>27</v>
      </c>
      <c r="C166" s="7"/>
      <c r="D166" s="32" t="s">
        <v>20</v>
      </c>
      <c r="E166" s="33" t="s">
        <v>21</v>
      </c>
      <c r="F166" s="34" t="s">
        <v>11</v>
      </c>
    </row>
    <row r="167" spans="1:6" ht="15.75" thickBot="1" x14ac:dyDescent="0.3">
      <c r="A167" s="20"/>
      <c r="B167" s="35" t="s">
        <v>28</v>
      </c>
      <c r="C167" s="6"/>
      <c r="D167" s="4"/>
      <c r="E167" s="8"/>
      <c r="F167" s="55">
        <f>IF(E167="1o. autor Qualis A",4,IF(E167="Co-autor Qualis A",2,IF(E167="1o. autor Qualis B",2,IF(E167="Co-autor Qualis B",1,0))))</f>
        <v>0</v>
      </c>
    </row>
    <row r="168" spans="1:6" ht="15.75" thickBot="1" x14ac:dyDescent="0.3">
      <c r="A168" s="20"/>
    </row>
    <row r="169" spans="1:6" ht="15.75" thickBot="1" x14ac:dyDescent="0.3">
      <c r="A169" s="31">
        <v>5</v>
      </c>
      <c r="B169" s="21" t="s">
        <v>27</v>
      </c>
      <c r="C169" s="7"/>
      <c r="D169" s="32" t="s">
        <v>20</v>
      </c>
      <c r="E169" s="33" t="s">
        <v>21</v>
      </c>
      <c r="F169" s="34" t="s">
        <v>11</v>
      </c>
    </row>
    <row r="170" spans="1:6" ht="15.75" thickBot="1" x14ac:dyDescent="0.3">
      <c r="A170" s="31"/>
      <c r="B170" s="35" t="s">
        <v>28</v>
      </c>
      <c r="C170" s="6"/>
      <c r="D170" s="4"/>
      <c r="E170" s="8"/>
      <c r="F170" s="55">
        <f>IF(E170="1o. autor Qualis A",4,IF(E170="Co-autor Qualis A",2,IF(E170="1o. autor Qualis B",2,IF(E170="Co-autor Qualis B",1,0))))</f>
        <v>0</v>
      </c>
    </row>
    <row r="171" spans="1:6" ht="15.75" thickBot="1" x14ac:dyDescent="0.3">
      <c r="A171" s="20"/>
    </row>
    <row r="172" spans="1:6" ht="16.5" thickBot="1" x14ac:dyDescent="0.3">
      <c r="A172" s="20"/>
      <c r="C172" s="44" t="s">
        <v>49</v>
      </c>
      <c r="D172" s="45">
        <v>5</v>
      </c>
      <c r="E172" s="56" t="s">
        <v>44</v>
      </c>
      <c r="F172" s="57">
        <f>IF((F158+F161+F164+F167+F170)&gt;5,5,(F158+F161+F164+F167+F170))</f>
        <v>0</v>
      </c>
    </row>
  </sheetData>
  <mergeCells count="84">
    <mergeCell ref="C99:F99"/>
    <mergeCell ref="C100:F100"/>
    <mergeCell ref="C98:F98"/>
    <mergeCell ref="D3:E3"/>
    <mergeCell ref="D5:E5"/>
    <mergeCell ref="C86:C87"/>
    <mergeCell ref="D86:E86"/>
    <mergeCell ref="D87:E87"/>
    <mergeCell ref="C83:F83"/>
    <mergeCell ref="C4:C5"/>
    <mergeCell ref="C13:C15"/>
    <mergeCell ref="C81:F81"/>
    <mergeCell ref="C82:F82"/>
    <mergeCell ref="C9:F9"/>
    <mergeCell ref="C10:F10"/>
    <mergeCell ref="C11:F11"/>
    <mergeCell ref="C155:F155"/>
    <mergeCell ref="C149:F149"/>
    <mergeCell ref="C151:F151"/>
    <mergeCell ref="C152:F152"/>
    <mergeCell ref="C101:F101"/>
    <mergeCell ref="C153:F153"/>
    <mergeCell ref="C154:F154"/>
    <mergeCell ref="C123:F123"/>
    <mergeCell ref="C124:F124"/>
    <mergeCell ref="C125:F125"/>
    <mergeCell ref="C126:F126"/>
    <mergeCell ref="C54:F54"/>
    <mergeCell ref="C55:F55"/>
    <mergeCell ref="C63:F63"/>
    <mergeCell ref="C64:F64"/>
    <mergeCell ref="F85:F87"/>
    <mergeCell ref="C72:F72"/>
    <mergeCell ref="C73:F73"/>
    <mergeCell ref="F90:F92"/>
    <mergeCell ref="B91:B92"/>
    <mergeCell ref="C91:C92"/>
    <mergeCell ref="D91:E91"/>
    <mergeCell ref="D92:E92"/>
    <mergeCell ref="B86:B87"/>
    <mergeCell ref="B33:B35"/>
    <mergeCell ref="C33:C35"/>
    <mergeCell ref="F33:F35"/>
    <mergeCell ref="F13:F15"/>
    <mergeCell ref="F18:F20"/>
    <mergeCell ref="B28:B30"/>
    <mergeCell ref="C28:C30"/>
    <mergeCell ref="F28:F30"/>
    <mergeCell ref="B18:B20"/>
    <mergeCell ref="C18:C20"/>
    <mergeCell ref="C26:F26"/>
    <mergeCell ref="B13:B15"/>
    <mergeCell ref="C24:F24"/>
    <mergeCell ref="B43:B45"/>
    <mergeCell ref="C43:C45"/>
    <mergeCell ref="I14:L14"/>
    <mergeCell ref="I15:L15"/>
    <mergeCell ref="F43:F45"/>
    <mergeCell ref="B48:B50"/>
    <mergeCell ref="C48:C50"/>
    <mergeCell ref="F48:F50"/>
    <mergeCell ref="I22:L22"/>
    <mergeCell ref="I29:L29"/>
    <mergeCell ref="L4:L5"/>
    <mergeCell ref="B7:F7"/>
    <mergeCell ref="I9:L9"/>
    <mergeCell ref="I11:L11"/>
    <mergeCell ref="I13:L13"/>
    <mergeCell ref="B96:F96"/>
    <mergeCell ref="I24:L24"/>
    <mergeCell ref="I26:L26"/>
    <mergeCell ref="I28:L28"/>
    <mergeCell ref="J2:J3"/>
    <mergeCell ref="J4:J5"/>
    <mergeCell ref="F38:F40"/>
    <mergeCell ref="C38:C40"/>
    <mergeCell ref="B38:B40"/>
    <mergeCell ref="C25:F25"/>
    <mergeCell ref="I19:L19"/>
    <mergeCell ref="I7:L7"/>
    <mergeCell ref="I20:L20"/>
    <mergeCell ref="I16:L16"/>
    <mergeCell ref="I17:L17"/>
    <mergeCell ref="L2:L3"/>
  </mergeCells>
  <dataValidations count="6">
    <dataValidation operator="lessThan" showErrorMessage="1" promptTitle="Datas" prompt="Insira uma data válida" sqref="D19 D14 D44 D49 D29 D39 D34" xr:uid="{00000000-0002-0000-0000-000001000000}"/>
    <dataValidation type="whole" operator="greaterThan" showInputMessage="1" showErrorMessage="1" promptTitle="Horas efetivas" prompt="Insira o número de horas para cursos com mais de 180 h" sqref="D15 D20" xr:uid="{00000000-0002-0000-0000-000002000000}">
      <formula1>179</formula1>
    </dataValidation>
    <dataValidation type="whole" operator="greaterThan" showInputMessage="1" showErrorMessage="1" promptTitle="Horas efetivas" prompt="Insira o número de horas para cursos com mais de 30 h" sqref="D30 D35 D40 D45 D50:D51 D60 D69 D78 D93" xr:uid="{00000000-0002-0000-0000-000004000000}">
      <formula1>29</formula1>
    </dataValidation>
    <dataValidation type="list" allowBlank="1" showInputMessage="1" showErrorMessage="1" promptTitle="Experiência internacional" prompt="Selecione o tipo de estágio no exterior" sqref="D95:E95 D97:E97" xr:uid="{00000000-0002-0000-0000-000005000000}">
      <formula1>$A$26:$A$27</formula1>
    </dataValidation>
    <dataValidation type="date" showInputMessage="1" showErrorMessage="1" promptTitle="Datas" prompt="Insira uma data válida nos últimos 5 anos" sqref="D104 D107 D110 D113 D116 D119 D129 D132 D135 D138 D141 D144 D158 D161 D164 D167 D170" xr:uid="{8EF15F1C-7E7E-4357-8B73-BCD56D198587}">
      <formula1>43374</formula1>
      <formula2>45657</formula2>
    </dataValidation>
    <dataValidation type="date" operator="lessThan" showInputMessage="1" showErrorMessage="1" promptTitle="Datas" prompt="Insira uma data válida" sqref="D13 E13 D18 E18 D28 E28 D33 E33 D38 E38 D43 E90 D48 E48 D57 E43 D58 E58 D59 E59 D66 E66 D67 E67 D68 E68 D75 E75 D76 E76 D77 E77 D85 E85 D90 E57" xr:uid="{EE1E1099-E775-4603-B84E-8D3698D80F79}">
      <formula1>45657</formula1>
    </dataValidation>
  </dataValidations>
  <pageMargins left="0.511811024" right="0.511811024" top="0.78740157499999996" bottom="0.78740157499999996" header="0.31496062000000002" footer="0.31496062000000002"/>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9000000}">
          <x14:formula1>
            <xm:f>Planilha2!$A$7:$A$8</xm:f>
          </x14:formula1>
          <xm:sqref>E15 E20</xm:sqref>
        </x14:dataValidation>
        <x14:dataValidation type="list" allowBlank="1" showInputMessage="1" showErrorMessage="1" promptTitle="Experiência internacional" prompt="Selecione o tipo de estágio no exterior" xr:uid="{00000000-0002-0000-0000-00000A000000}">
          <x14:formula1>
            <xm:f>Planilha2!$A$20:$A$21</xm:f>
          </x14:formula1>
          <xm:sqref>D87:E87 D92:E92</xm:sqref>
        </x14:dataValidation>
        <x14:dataValidation type="list" showInputMessage="1" showErrorMessage="1" promptTitle="Curso pretendido" prompt="Selecione a opção que se aplica" xr:uid="{00000000-0002-0000-0000-00000B000000}">
          <x14:formula1>
            <xm:f>Planilha2!$A$1:$A$2</xm:f>
          </x14:formula1>
          <xm:sqref>G4 F3</xm:sqref>
        </x14:dataValidation>
        <x14:dataValidation type="list" showInputMessage="1" showErrorMessage="1" promptTitle="Solicitação de bolsa" prompt="Selecione a opção que se aplica" xr:uid="{00000000-0002-0000-0000-00000C000000}">
          <x14:formula1>
            <xm:f>Planilha2!$A$4:$A$5</xm:f>
          </x14:formula1>
          <xm:sqref>G6 F5</xm:sqref>
        </x14:dataValidation>
        <x14:dataValidation type="list" allowBlank="1" showInputMessage="1" showErrorMessage="1" promptTitle="Tipo de apresentação" prompt="Escolha o tipo de apresentação realizada" xr:uid="{00000000-0002-0000-0000-00000D000000}">
          <x14:formula1>
            <xm:f>Planilha2!$A$10:$A$11</xm:f>
          </x14:formula1>
          <xm:sqref>E104 E107 E110 E113 E116 E119 E129 E132 E135 E138 E141 E144</xm:sqref>
        </x14:dataValidation>
        <x14:dataValidation type="list" allowBlank="1" showInputMessage="1" showErrorMessage="1" promptTitle="Classificação do Periódico" prompt="Escolha a classificação mais recente do periódico considerando a área de materiais." xr:uid="{00000000-0002-0000-0000-00000E000000}">
          <x14:formula1>
            <xm:f>Planilha2!$A$14:$A$17</xm:f>
          </x14:formula1>
          <xm:sqref>E158 E161 E164 E167 E170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2"/>
  <sheetViews>
    <sheetView workbookViewId="0">
      <selection activeCell="G11" sqref="G11"/>
    </sheetView>
  </sheetViews>
  <sheetFormatPr defaultRowHeight="15" x14ac:dyDescent="0.25"/>
  <cols>
    <col min="9" max="9" width="10.7109375" customWidth="1"/>
    <col min="10" max="10" width="11.5703125" customWidth="1"/>
  </cols>
  <sheetData>
    <row r="1" spans="1:9" x14ac:dyDescent="0.25">
      <c r="A1" t="s">
        <v>1</v>
      </c>
    </row>
    <row r="2" spans="1:9" x14ac:dyDescent="0.25">
      <c r="A2" t="s">
        <v>2</v>
      </c>
      <c r="F2" s="87"/>
      <c r="G2" s="87"/>
      <c r="H2" s="87"/>
      <c r="I2" s="87"/>
    </row>
    <row r="3" spans="1:9" x14ac:dyDescent="0.25">
      <c r="F3" s="87"/>
      <c r="G3" s="87"/>
      <c r="H3" s="87"/>
      <c r="I3" s="87"/>
    </row>
    <row r="4" spans="1:9" x14ac:dyDescent="0.25">
      <c r="A4" t="s">
        <v>4</v>
      </c>
      <c r="F4" s="87"/>
      <c r="G4" s="87"/>
      <c r="H4" s="87"/>
      <c r="I4" s="87"/>
    </row>
    <row r="5" spans="1:9" x14ac:dyDescent="0.25">
      <c r="A5" t="s">
        <v>5</v>
      </c>
      <c r="F5" s="87"/>
      <c r="G5" s="87"/>
      <c r="H5" s="87"/>
      <c r="I5" s="87"/>
    </row>
    <row r="6" spans="1:9" x14ac:dyDescent="0.25">
      <c r="F6" s="126"/>
      <c r="G6" s="126"/>
      <c r="H6" s="126"/>
      <c r="I6" s="126"/>
    </row>
    <row r="7" spans="1:9" x14ac:dyDescent="0.25">
      <c r="A7" t="s">
        <v>35</v>
      </c>
    </row>
    <row r="8" spans="1:9" x14ac:dyDescent="0.25">
      <c r="A8" t="s">
        <v>36</v>
      </c>
    </row>
    <row r="10" spans="1:9" x14ac:dyDescent="0.25">
      <c r="A10" t="s">
        <v>67</v>
      </c>
    </row>
    <row r="11" spans="1:9" x14ac:dyDescent="0.25">
      <c r="A11" t="s">
        <v>68</v>
      </c>
    </row>
    <row r="14" spans="1:9" x14ac:dyDescent="0.25">
      <c r="A14" t="s">
        <v>79</v>
      </c>
    </row>
    <row r="15" spans="1:9" x14ac:dyDescent="0.25">
      <c r="A15" t="s">
        <v>80</v>
      </c>
    </row>
    <row r="16" spans="1:9" x14ac:dyDescent="0.25">
      <c r="A16" t="s">
        <v>81</v>
      </c>
    </row>
    <row r="17" spans="1:8" x14ac:dyDescent="0.25">
      <c r="A17" t="s">
        <v>82</v>
      </c>
    </row>
    <row r="20" spans="1:8" x14ac:dyDescent="0.25">
      <c r="A20" t="s">
        <v>57</v>
      </c>
    </row>
    <row r="21" spans="1:8" x14ac:dyDescent="0.25">
      <c r="A21" t="s">
        <v>38</v>
      </c>
    </row>
    <row r="31" spans="1:8" x14ac:dyDescent="0.25">
      <c r="E31" s="40" t="s">
        <v>22</v>
      </c>
      <c r="F31" s="40"/>
      <c r="G31" s="40"/>
      <c r="H31" s="40"/>
    </row>
    <row r="32" spans="1:8" x14ac:dyDescent="0.25">
      <c r="E32" s="40" t="s">
        <v>23</v>
      </c>
      <c r="F32" s="40"/>
      <c r="G32" s="40"/>
      <c r="H32" s="40"/>
    </row>
    <row r="33" spans="2:12" x14ac:dyDescent="0.25">
      <c r="E33" s="40" t="s">
        <v>24</v>
      </c>
      <c r="F33" s="40"/>
      <c r="G33" s="40"/>
      <c r="H33" s="40"/>
    </row>
    <row r="34" spans="2:12" x14ac:dyDescent="0.25">
      <c r="E34" s="40" t="s">
        <v>25</v>
      </c>
      <c r="F34" s="40"/>
      <c r="G34" s="40"/>
      <c r="H34" s="40"/>
    </row>
    <row r="37" spans="2:12" x14ac:dyDescent="0.25">
      <c r="B37" t="e">
        <f>'Planilha de Pontuação'!#REF!</f>
        <v>#REF!</v>
      </c>
      <c r="C37" t="e">
        <f>'Planilha de Pontuação'!#REF!</f>
        <v>#REF!</v>
      </c>
      <c r="D37" t="e">
        <f>'Planilha de Pontuação'!#REF!</f>
        <v>#REF!</v>
      </c>
      <c r="E37" t="e">
        <f>'Planilha de Pontuação'!#REF!</f>
        <v>#REF!</v>
      </c>
      <c r="F37" t="e">
        <f>'Planilha de Pontuação'!#REF!</f>
        <v>#REF!</v>
      </c>
      <c r="G37" t="e">
        <f>'Planilha de Pontuação'!#REF!</f>
        <v>#REF!</v>
      </c>
      <c r="I37" t="s">
        <v>40</v>
      </c>
      <c r="J37" t="s">
        <v>41</v>
      </c>
      <c r="K37" t="s">
        <v>42</v>
      </c>
      <c r="L37" t="s">
        <v>43</v>
      </c>
    </row>
    <row r="38" spans="2:12" x14ac:dyDescent="0.25">
      <c r="B38" t="e">
        <f>'Planilha de Pontuação'!#REF!</f>
        <v>#REF!</v>
      </c>
      <c r="C38" t="e">
        <f>'Planilha de Pontuação'!#REF!</f>
        <v>#REF!</v>
      </c>
      <c r="D38" t="e">
        <f>'Planilha de Pontuação'!#REF!</f>
        <v>#REF!</v>
      </c>
      <c r="E38" t="e">
        <f>'Planilha de Pontuação'!#REF!</f>
        <v>#REF!</v>
      </c>
      <c r="F38" t="e">
        <f>'Planilha de Pontuação'!#REF!</f>
        <v>#REF!</v>
      </c>
      <c r="G38" t="e">
        <f>'Planilha de Pontuação'!#REF!</f>
        <v>#REF!</v>
      </c>
      <c r="I38" t="e">
        <f>IF(F38="resumo",0.2,0)</f>
        <v>#REF!</v>
      </c>
      <c r="J38" t="e">
        <f>IF(F38="resumo estendido",0.4,0)</f>
        <v>#REF!</v>
      </c>
      <c r="K38" t="e">
        <f>IF(F38="trabalho completo",0.5,0)</f>
        <v>#REF!</v>
      </c>
      <c r="L38" t="e">
        <f>IF(F38="capítulo de livro",0.5,0)</f>
        <v>#REF!</v>
      </c>
    </row>
    <row r="39" spans="2:12" x14ac:dyDescent="0.25">
      <c r="B39" t="e">
        <f>'Planilha de Pontuação'!#REF!</f>
        <v>#REF!</v>
      </c>
      <c r="C39" t="e">
        <f>'Planilha de Pontuação'!#REF!</f>
        <v>#REF!</v>
      </c>
      <c r="D39" t="e">
        <f>'Planilha de Pontuação'!#REF!</f>
        <v>#REF!</v>
      </c>
      <c r="E39" t="e">
        <f>'Planilha de Pontuação'!#REF!</f>
        <v>#REF!</v>
      </c>
      <c r="F39" t="e">
        <f>'Planilha de Pontuação'!#REF!</f>
        <v>#REF!</v>
      </c>
      <c r="G39" t="e">
        <f>'Planilha de Pontuação'!#REF!</f>
        <v>#REF!</v>
      </c>
    </row>
    <row r="40" spans="2:12" x14ac:dyDescent="0.25">
      <c r="B40" t="e">
        <f>'Planilha de Pontuação'!#REF!</f>
        <v>#REF!</v>
      </c>
      <c r="C40" t="e">
        <f>'Planilha de Pontuação'!#REF!</f>
        <v>#REF!</v>
      </c>
      <c r="D40" t="e">
        <f>'Planilha de Pontuação'!#REF!</f>
        <v>#REF!</v>
      </c>
      <c r="E40" t="e">
        <f>'Planilha de Pontuação'!#REF!</f>
        <v>#REF!</v>
      </c>
      <c r="F40" t="e">
        <f>'Planilha de Pontuação'!#REF!</f>
        <v>#REF!</v>
      </c>
      <c r="G40" t="e">
        <f>'Planilha de Pontuação'!#REF!</f>
        <v>#REF!</v>
      </c>
    </row>
    <row r="41" spans="2:12" x14ac:dyDescent="0.25">
      <c r="B41" t="e">
        <f>'Planilha de Pontuação'!#REF!</f>
        <v>#REF!</v>
      </c>
      <c r="C41" t="e">
        <f>'Planilha de Pontuação'!#REF!</f>
        <v>#REF!</v>
      </c>
      <c r="D41" t="e">
        <f>'Planilha de Pontuação'!#REF!</f>
        <v>#REF!</v>
      </c>
      <c r="E41" t="e">
        <f>'Planilha de Pontuação'!#REF!</f>
        <v>#REF!</v>
      </c>
      <c r="F41" t="e">
        <f>'Planilha de Pontuação'!#REF!</f>
        <v>#REF!</v>
      </c>
      <c r="G41" t="e">
        <f>'Planilha de Pontuação'!#REF!</f>
        <v>#REF!</v>
      </c>
      <c r="I41" t="e">
        <f>IF(F41="resumo",0.2,0)</f>
        <v>#REF!</v>
      </c>
      <c r="J41" t="e">
        <f>IF(F41="resumo estendido",0.4,0)</f>
        <v>#REF!</v>
      </c>
      <c r="K41" t="e">
        <f>IF(F41="trabalho completo",0.5,0)</f>
        <v>#REF!</v>
      </c>
      <c r="L41" t="e">
        <f>IF(F41="capítulo de livro",0.5,0)</f>
        <v>#REF!</v>
      </c>
    </row>
    <row r="42" spans="2:12" x14ac:dyDescent="0.25">
      <c r="B42" t="e">
        <f>'Planilha de Pontuação'!#REF!</f>
        <v>#REF!</v>
      </c>
      <c r="C42" t="e">
        <f>'Planilha de Pontuação'!#REF!</f>
        <v>#REF!</v>
      </c>
      <c r="D42" t="e">
        <f>'Planilha de Pontuação'!#REF!</f>
        <v>#REF!</v>
      </c>
      <c r="E42" t="e">
        <f>'Planilha de Pontuação'!#REF!</f>
        <v>#REF!</v>
      </c>
      <c r="F42" t="e">
        <f>'Planilha de Pontuação'!#REF!</f>
        <v>#REF!</v>
      </c>
      <c r="G42" t="e">
        <f>'Planilha de Pontuação'!#REF!</f>
        <v>#REF!</v>
      </c>
    </row>
    <row r="43" spans="2:12" x14ac:dyDescent="0.25">
      <c r="B43" t="e">
        <f>'Planilha de Pontuação'!#REF!</f>
        <v>#REF!</v>
      </c>
      <c r="C43" t="e">
        <f>'Planilha de Pontuação'!#REF!</f>
        <v>#REF!</v>
      </c>
      <c r="D43" t="e">
        <f>'Planilha de Pontuação'!#REF!</f>
        <v>#REF!</v>
      </c>
      <c r="E43" t="e">
        <f>'Planilha de Pontuação'!#REF!</f>
        <v>#REF!</v>
      </c>
      <c r="F43" t="e">
        <f>'Planilha de Pontuação'!#REF!</f>
        <v>#REF!</v>
      </c>
      <c r="G43" t="e">
        <f>'Planilha de Pontuação'!#REF!</f>
        <v>#REF!</v>
      </c>
    </row>
    <row r="44" spans="2:12" x14ac:dyDescent="0.25">
      <c r="B44" t="e">
        <f>'Planilha de Pontuação'!#REF!</f>
        <v>#REF!</v>
      </c>
      <c r="C44" t="e">
        <f>'Planilha de Pontuação'!#REF!</f>
        <v>#REF!</v>
      </c>
      <c r="D44" t="e">
        <f>'Planilha de Pontuação'!#REF!</f>
        <v>#REF!</v>
      </c>
      <c r="E44" t="e">
        <f>'Planilha de Pontuação'!#REF!</f>
        <v>#REF!</v>
      </c>
      <c r="F44" t="e">
        <f>'Planilha de Pontuação'!#REF!</f>
        <v>#REF!</v>
      </c>
      <c r="G44" t="e">
        <f>'Planilha de Pontuação'!#REF!</f>
        <v>#REF!</v>
      </c>
      <c r="I44" t="e">
        <f>IF(F44="resumo",0.2,0)</f>
        <v>#REF!</v>
      </c>
      <c r="J44" t="e">
        <f>IF(F44="resumo estendido",0.4,0)</f>
        <v>#REF!</v>
      </c>
      <c r="K44" t="e">
        <f>IF(F44="trabalho completo",0.5,0)</f>
        <v>#REF!</v>
      </c>
      <c r="L44" t="e">
        <f>IF(F44="capítulo de livro",0.5,0)</f>
        <v>#REF!</v>
      </c>
    </row>
    <row r="45" spans="2:12" x14ac:dyDescent="0.25">
      <c r="B45" t="e">
        <f>'Planilha de Pontuação'!#REF!</f>
        <v>#REF!</v>
      </c>
      <c r="C45" t="e">
        <f>'Planilha de Pontuação'!#REF!</f>
        <v>#REF!</v>
      </c>
      <c r="D45" t="e">
        <f>'Planilha de Pontuação'!#REF!</f>
        <v>#REF!</v>
      </c>
      <c r="E45" t="e">
        <f>'Planilha de Pontuação'!#REF!</f>
        <v>#REF!</v>
      </c>
      <c r="F45" t="e">
        <f>'Planilha de Pontuação'!#REF!</f>
        <v>#REF!</v>
      </c>
      <c r="G45" t="e">
        <f>'Planilha de Pontuação'!#REF!</f>
        <v>#REF!</v>
      </c>
    </row>
    <row r="46" spans="2:12" x14ac:dyDescent="0.25">
      <c r="B46" t="e">
        <f>'Planilha de Pontuação'!#REF!</f>
        <v>#REF!</v>
      </c>
      <c r="C46" t="e">
        <f>'Planilha de Pontuação'!#REF!</f>
        <v>#REF!</v>
      </c>
      <c r="D46" t="e">
        <f>'Planilha de Pontuação'!#REF!</f>
        <v>#REF!</v>
      </c>
      <c r="E46" t="e">
        <f>'Planilha de Pontuação'!#REF!</f>
        <v>#REF!</v>
      </c>
      <c r="F46" t="e">
        <f>'Planilha de Pontuação'!#REF!</f>
        <v>#REF!</v>
      </c>
      <c r="G46" t="e">
        <f>'Planilha de Pontuação'!#REF!</f>
        <v>#REF!</v>
      </c>
    </row>
    <row r="47" spans="2:12" x14ac:dyDescent="0.25">
      <c r="B47" t="e">
        <f>'Planilha de Pontuação'!#REF!</f>
        <v>#REF!</v>
      </c>
      <c r="C47" t="e">
        <f>'Planilha de Pontuação'!#REF!</f>
        <v>#REF!</v>
      </c>
      <c r="D47" t="e">
        <f>'Planilha de Pontuação'!#REF!</f>
        <v>#REF!</v>
      </c>
      <c r="E47" t="e">
        <f>'Planilha de Pontuação'!#REF!</f>
        <v>#REF!</v>
      </c>
      <c r="F47" t="e">
        <f>'Planilha de Pontuação'!#REF!</f>
        <v>#REF!</v>
      </c>
      <c r="G47" t="e">
        <f>'Planilha de Pontuação'!#REF!</f>
        <v>#REF!</v>
      </c>
      <c r="I47" t="e">
        <f>IF(F47="resumo",0.2,0)</f>
        <v>#REF!</v>
      </c>
      <c r="J47" t="e">
        <f>IF(F47="resumo estendido",0.4,0)</f>
        <v>#REF!</v>
      </c>
      <c r="K47" t="e">
        <f>IF(F47="trabalho completo",0.5,0)</f>
        <v>#REF!</v>
      </c>
      <c r="L47" t="e">
        <f>IF(F47="capítulo de livro",0.5,0)</f>
        <v>#REF!</v>
      </c>
    </row>
    <row r="48" spans="2:12" x14ac:dyDescent="0.25">
      <c r="B48" t="e">
        <f>'Planilha de Pontuação'!#REF!</f>
        <v>#REF!</v>
      </c>
      <c r="C48" t="e">
        <f>'Planilha de Pontuação'!#REF!</f>
        <v>#REF!</v>
      </c>
      <c r="D48" t="e">
        <f>'Planilha de Pontuação'!#REF!</f>
        <v>#REF!</v>
      </c>
      <c r="E48" t="e">
        <f>'Planilha de Pontuação'!#REF!</f>
        <v>#REF!</v>
      </c>
      <c r="F48" t="e">
        <f>'Planilha de Pontuação'!#REF!</f>
        <v>#REF!</v>
      </c>
      <c r="G48" t="e">
        <f>'Planilha de Pontuação'!#REF!</f>
        <v>#REF!</v>
      </c>
    </row>
    <row r="49" spans="2:12" x14ac:dyDescent="0.25">
      <c r="B49" t="e">
        <f>'Planilha de Pontuação'!#REF!</f>
        <v>#REF!</v>
      </c>
      <c r="C49" t="e">
        <f>'Planilha de Pontuação'!#REF!</f>
        <v>#REF!</v>
      </c>
      <c r="D49" t="e">
        <f>'Planilha de Pontuação'!#REF!</f>
        <v>#REF!</v>
      </c>
      <c r="E49" t="e">
        <f>'Planilha de Pontuação'!#REF!</f>
        <v>#REF!</v>
      </c>
      <c r="F49" t="e">
        <f>'Planilha de Pontuação'!#REF!</f>
        <v>#REF!</v>
      </c>
      <c r="G49" t="e">
        <f>'Planilha de Pontuação'!#REF!</f>
        <v>#REF!</v>
      </c>
    </row>
    <row r="50" spans="2:12" x14ac:dyDescent="0.25">
      <c r="B50" t="e">
        <f>'Planilha de Pontuação'!#REF!</f>
        <v>#REF!</v>
      </c>
      <c r="C50" t="e">
        <f>'Planilha de Pontuação'!#REF!</f>
        <v>#REF!</v>
      </c>
      <c r="D50" t="e">
        <f>'Planilha de Pontuação'!#REF!</f>
        <v>#REF!</v>
      </c>
      <c r="E50" t="e">
        <f>'Planilha de Pontuação'!#REF!</f>
        <v>#REF!</v>
      </c>
      <c r="F50" t="e">
        <f>'Planilha de Pontuação'!#REF!</f>
        <v>#REF!</v>
      </c>
      <c r="G50" t="e">
        <f>'Planilha de Pontuação'!#REF!</f>
        <v>#REF!</v>
      </c>
      <c r="I50" t="e">
        <f>IF(F50="resumo",0.2,0)</f>
        <v>#REF!</v>
      </c>
      <c r="J50" t="e">
        <f>IF(F50="resumo estendido",0.4,0)</f>
        <v>#REF!</v>
      </c>
      <c r="K50" t="e">
        <f>IF(F50="trabalho completo",0.5,0)</f>
        <v>#REF!</v>
      </c>
      <c r="L50" t="e">
        <f>IF(F50="capítulo de livro",0.5,0)</f>
        <v>#REF!</v>
      </c>
    </row>
    <row r="51" spans="2:12" x14ac:dyDescent="0.25">
      <c r="B51" t="e">
        <f>'Planilha de Pontuação'!#REF!</f>
        <v>#REF!</v>
      </c>
      <c r="C51" t="e">
        <f>'Planilha de Pontuação'!#REF!</f>
        <v>#REF!</v>
      </c>
      <c r="D51" t="e">
        <f>'Planilha de Pontuação'!#REF!</f>
        <v>#REF!</v>
      </c>
      <c r="E51" t="e">
        <f>'Planilha de Pontuação'!#REF!</f>
        <v>#REF!</v>
      </c>
      <c r="F51" t="e">
        <f>'Planilha de Pontuação'!#REF!</f>
        <v>#REF!</v>
      </c>
      <c r="G51" t="e">
        <f>'Planilha de Pontuação'!#REF!</f>
        <v>#REF!</v>
      </c>
    </row>
    <row r="52" spans="2:12" x14ac:dyDescent="0.25">
      <c r="B52" t="e">
        <f>'Planilha de Pontuação'!#REF!</f>
        <v>#REF!</v>
      </c>
      <c r="C52" t="e">
        <f>'Planilha de Pontuação'!#REF!</f>
        <v>#REF!</v>
      </c>
      <c r="D52" t="e">
        <f>'Planilha de Pontuação'!#REF!</f>
        <v>#REF!</v>
      </c>
      <c r="E52" t="e">
        <f>'Planilha de Pontuação'!#REF!</f>
        <v>#REF!</v>
      </c>
      <c r="F52" t="e">
        <f>'Planilha de Pontuação'!#REF!</f>
        <v>#REF!</v>
      </c>
      <c r="G52" t="e">
        <f>'Planilha de Pontuação'!#REF!</f>
        <v>#REF!</v>
      </c>
    </row>
    <row r="53" spans="2:12" x14ac:dyDescent="0.25">
      <c r="B53" t="e">
        <f>'Planilha de Pontuação'!#REF!</f>
        <v>#REF!</v>
      </c>
      <c r="C53" t="e">
        <f>'Planilha de Pontuação'!#REF!</f>
        <v>#REF!</v>
      </c>
      <c r="D53" t="e">
        <f>'Planilha de Pontuação'!#REF!</f>
        <v>#REF!</v>
      </c>
      <c r="E53" t="e">
        <f>'Planilha de Pontuação'!#REF!</f>
        <v>#REF!</v>
      </c>
      <c r="F53" t="e">
        <f>'Planilha de Pontuação'!#REF!</f>
        <v>#REF!</v>
      </c>
      <c r="G53" t="e">
        <f>'Planilha de Pontuação'!#REF!</f>
        <v>#REF!</v>
      </c>
      <c r="I53" t="e">
        <f>IF(F53="resumo",0.2,0)</f>
        <v>#REF!</v>
      </c>
      <c r="J53" t="e">
        <f>IF(F53="resumo estendido",0.4,0)</f>
        <v>#REF!</v>
      </c>
      <c r="K53" t="e">
        <f>IF(F53="trabalho completo",0.5,0)</f>
        <v>#REF!</v>
      </c>
      <c r="L53" t="e">
        <f>IF(F53="capítulo de livro",0.5,0)</f>
        <v>#REF!</v>
      </c>
    </row>
    <row r="54" spans="2:12" x14ac:dyDescent="0.25">
      <c r="B54" t="e">
        <f>'Planilha de Pontuação'!#REF!</f>
        <v>#REF!</v>
      </c>
      <c r="C54" t="e">
        <f>'Planilha de Pontuação'!#REF!</f>
        <v>#REF!</v>
      </c>
      <c r="D54" t="e">
        <f>'Planilha de Pontuação'!#REF!</f>
        <v>#REF!</v>
      </c>
      <c r="E54" t="e">
        <f>'Planilha de Pontuação'!#REF!</f>
        <v>#REF!</v>
      </c>
      <c r="F54" t="e">
        <f>'Planilha de Pontuação'!#REF!</f>
        <v>#REF!</v>
      </c>
      <c r="G54" t="e">
        <f>'Planilha de Pontuação'!#REF!</f>
        <v>#REF!</v>
      </c>
    </row>
    <row r="55" spans="2:12" x14ac:dyDescent="0.25">
      <c r="B55" t="e">
        <f>'Planilha de Pontuação'!#REF!</f>
        <v>#REF!</v>
      </c>
      <c r="C55" t="e">
        <f>'Planilha de Pontuação'!#REF!</f>
        <v>#REF!</v>
      </c>
      <c r="D55" t="e">
        <f>'Planilha de Pontuação'!#REF!</f>
        <v>#REF!</v>
      </c>
      <c r="E55" t="e">
        <f>'Planilha de Pontuação'!#REF!</f>
        <v>#REF!</v>
      </c>
      <c r="F55" t="e">
        <f>'Planilha de Pontuação'!#REF!</f>
        <v>#REF!</v>
      </c>
      <c r="G55" t="e">
        <f>'Planilha de Pontuação'!#REF!</f>
        <v>#REF!</v>
      </c>
    </row>
    <row r="56" spans="2:12" x14ac:dyDescent="0.25">
      <c r="B56" t="e">
        <f>'Planilha de Pontuação'!#REF!</f>
        <v>#REF!</v>
      </c>
      <c r="C56" t="e">
        <f>'Planilha de Pontuação'!#REF!</f>
        <v>#REF!</v>
      </c>
      <c r="D56" t="e">
        <f>'Planilha de Pontuação'!#REF!</f>
        <v>#REF!</v>
      </c>
      <c r="E56" t="e">
        <f>'Planilha de Pontuação'!#REF!</f>
        <v>#REF!</v>
      </c>
      <c r="F56" t="e">
        <f>'Planilha de Pontuação'!#REF!</f>
        <v>#REF!</v>
      </c>
      <c r="G56" t="e">
        <f>'Planilha de Pontuação'!#REF!</f>
        <v>#REF!</v>
      </c>
      <c r="I56" t="e">
        <f>IF(F56="resumo",0.2,0)</f>
        <v>#REF!</v>
      </c>
      <c r="J56" t="e">
        <f>IF(F56="resumo estendido",0.4,0)</f>
        <v>#REF!</v>
      </c>
      <c r="K56" t="e">
        <f>IF(F56="trabalho completo",0.5,0)</f>
        <v>#REF!</v>
      </c>
      <c r="L56" t="e">
        <f>IF(F56="capítulo de livro",0.5,0)</f>
        <v>#REF!</v>
      </c>
    </row>
    <row r="57" spans="2:12" x14ac:dyDescent="0.25">
      <c r="B57" t="e">
        <f>'Planilha de Pontuação'!#REF!</f>
        <v>#REF!</v>
      </c>
      <c r="C57" t="e">
        <f>'Planilha de Pontuação'!#REF!</f>
        <v>#REF!</v>
      </c>
      <c r="D57" t="e">
        <f>'Planilha de Pontuação'!#REF!</f>
        <v>#REF!</v>
      </c>
      <c r="E57" t="e">
        <f>'Planilha de Pontuação'!#REF!</f>
        <v>#REF!</v>
      </c>
      <c r="F57" t="e">
        <f>'Planilha de Pontuação'!#REF!</f>
        <v>#REF!</v>
      </c>
      <c r="G57" t="e">
        <f>'Planilha de Pontuação'!#REF!</f>
        <v>#REF!</v>
      </c>
    </row>
    <row r="58" spans="2:12" x14ac:dyDescent="0.25">
      <c r="B58" t="e">
        <f>'Planilha de Pontuação'!#REF!</f>
        <v>#REF!</v>
      </c>
      <c r="C58" t="e">
        <f>'Planilha de Pontuação'!#REF!</f>
        <v>#REF!</v>
      </c>
      <c r="D58" t="e">
        <f>'Planilha de Pontuação'!#REF!</f>
        <v>#REF!</v>
      </c>
      <c r="E58" t="e">
        <f>'Planilha de Pontuação'!#REF!</f>
        <v>#REF!</v>
      </c>
      <c r="F58" t="e">
        <f>'Planilha de Pontuação'!#REF!</f>
        <v>#REF!</v>
      </c>
      <c r="G58" t="e">
        <f>'Planilha de Pontuação'!#REF!</f>
        <v>#REF!</v>
      </c>
    </row>
    <row r="59" spans="2:12" x14ac:dyDescent="0.25">
      <c r="B59" t="e">
        <f>'Planilha de Pontuação'!#REF!</f>
        <v>#REF!</v>
      </c>
      <c r="C59" t="e">
        <f>'Planilha de Pontuação'!#REF!</f>
        <v>#REF!</v>
      </c>
      <c r="D59" t="e">
        <f>'Planilha de Pontuação'!#REF!</f>
        <v>#REF!</v>
      </c>
      <c r="E59" t="e">
        <f>'Planilha de Pontuação'!#REF!</f>
        <v>#REF!</v>
      </c>
      <c r="F59" t="e">
        <f>'Planilha de Pontuação'!#REF!</f>
        <v>#REF!</v>
      </c>
      <c r="G59" t="e">
        <f>'Planilha de Pontuação'!#REF!</f>
        <v>#REF!</v>
      </c>
      <c r="I59" t="e">
        <f>IF(F59="resumo",0.2,0)</f>
        <v>#REF!</v>
      </c>
      <c r="J59" t="e">
        <f>IF(F59="resumo estendido",0.4,0)</f>
        <v>#REF!</v>
      </c>
      <c r="K59" t="e">
        <f>IF(F59="trabalho completo",0.5,0)</f>
        <v>#REF!</v>
      </c>
      <c r="L59" t="e">
        <f>IF(F59="capítulo de livro",0.5,0)</f>
        <v>#REF!</v>
      </c>
    </row>
    <row r="60" spans="2:12" x14ac:dyDescent="0.25">
      <c r="B60" t="e">
        <f>'Planilha de Pontuação'!#REF!</f>
        <v>#REF!</v>
      </c>
      <c r="C60" t="e">
        <f>'Planilha de Pontuação'!#REF!</f>
        <v>#REF!</v>
      </c>
      <c r="D60" t="e">
        <f>'Planilha de Pontuação'!#REF!</f>
        <v>#REF!</v>
      </c>
      <c r="E60" t="e">
        <f>'Planilha de Pontuação'!#REF!</f>
        <v>#REF!</v>
      </c>
      <c r="F60" t="e">
        <f>'Planilha de Pontuação'!#REF!</f>
        <v>#REF!</v>
      </c>
      <c r="G60" t="e">
        <f>'Planilha de Pontuação'!#REF!</f>
        <v>#REF!</v>
      </c>
    </row>
    <row r="61" spans="2:12" x14ac:dyDescent="0.25">
      <c r="B61" t="e">
        <f>'Planilha de Pontuação'!#REF!</f>
        <v>#REF!</v>
      </c>
      <c r="C61" t="e">
        <f>'Planilha de Pontuação'!#REF!</f>
        <v>#REF!</v>
      </c>
      <c r="D61" t="e">
        <f>'Planilha de Pontuação'!#REF!</f>
        <v>#REF!</v>
      </c>
      <c r="E61" t="e">
        <f>'Planilha de Pontuação'!#REF!</f>
        <v>#REF!</v>
      </c>
      <c r="F61" t="e">
        <f>'Planilha de Pontuação'!#REF!</f>
        <v>#REF!</v>
      </c>
      <c r="G61" t="e">
        <f>'Planilha de Pontuação'!#REF!</f>
        <v>#REF!</v>
      </c>
    </row>
    <row r="62" spans="2:12" x14ac:dyDescent="0.25">
      <c r="B62" t="e">
        <f>'Planilha de Pontuação'!#REF!</f>
        <v>#REF!</v>
      </c>
      <c r="C62" t="e">
        <f>'Planilha de Pontuação'!#REF!</f>
        <v>#REF!</v>
      </c>
      <c r="D62" t="e">
        <f>'Planilha de Pontuação'!#REF!</f>
        <v>#REF!</v>
      </c>
      <c r="E62" t="e">
        <f>'Planilha de Pontuação'!#REF!</f>
        <v>#REF!</v>
      </c>
      <c r="F62" t="e">
        <f>'Planilha de Pontuação'!#REF!</f>
        <v>#REF!</v>
      </c>
      <c r="G62" t="e">
        <f>'Planilha de Pontuação'!#REF!</f>
        <v>#REF!</v>
      </c>
      <c r="I62" t="e">
        <f>IF(F62="resumo",0.2,0)</f>
        <v>#REF!</v>
      </c>
      <c r="J62" t="e">
        <f>IF(F62="resumo estendido",0.4,0)</f>
        <v>#REF!</v>
      </c>
      <c r="K62" t="e">
        <f>IF(F62="trabalho completo",0.5,0)</f>
        <v>#REF!</v>
      </c>
      <c r="L62" t="e">
        <f>IF(F62="capítulo de livro",0.5,0)</f>
        <v>#REF!</v>
      </c>
    </row>
    <row r="63" spans="2:12" x14ac:dyDescent="0.25">
      <c r="B63" t="e">
        <f>'Planilha de Pontuação'!#REF!</f>
        <v>#REF!</v>
      </c>
      <c r="C63" t="e">
        <f>'Planilha de Pontuação'!#REF!</f>
        <v>#REF!</v>
      </c>
      <c r="D63" t="e">
        <f>'Planilha de Pontuação'!#REF!</f>
        <v>#REF!</v>
      </c>
      <c r="E63" t="e">
        <f>'Planilha de Pontuação'!#REF!</f>
        <v>#REF!</v>
      </c>
      <c r="F63" t="e">
        <f>'Planilha de Pontuação'!#REF!</f>
        <v>#REF!</v>
      </c>
      <c r="G63" t="e">
        <f>'Planilha de Pontuação'!#REF!</f>
        <v>#REF!</v>
      </c>
    </row>
    <row r="64" spans="2:12" x14ac:dyDescent="0.25">
      <c r="B64" t="e">
        <f>'Planilha de Pontuação'!#REF!</f>
        <v>#REF!</v>
      </c>
      <c r="C64" t="e">
        <f>'Planilha de Pontuação'!#REF!</f>
        <v>#REF!</v>
      </c>
      <c r="D64" t="e">
        <f>'Planilha de Pontuação'!#REF!</f>
        <v>#REF!</v>
      </c>
      <c r="E64" t="e">
        <f>'Planilha de Pontuação'!#REF!</f>
        <v>#REF!</v>
      </c>
      <c r="F64" t="e">
        <f>'Planilha de Pontuação'!#REF!</f>
        <v>#REF!</v>
      </c>
      <c r="G64" t="e">
        <f>'Planilha de Pontuação'!#REF!</f>
        <v>#REF!</v>
      </c>
    </row>
    <row r="65" spans="2:12" x14ac:dyDescent="0.25">
      <c r="B65" t="e">
        <f>'Planilha de Pontuação'!#REF!</f>
        <v>#REF!</v>
      </c>
      <c r="C65" t="e">
        <f>'Planilha de Pontuação'!#REF!</f>
        <v>#REF!</v>
      </c>
      <c r="D65" t="e">
        <f>'Planilha de Pontuação'!#REF!</f>
        <v>#REF!</v>
      </c>
      <c r="E65" t="e">
        <f>'Planilha de Pontuação'!#REF!</f>
        <v>#REF!</v>
      </c>
      <c r="F65" t="e">
        <f>'Planilha de Pontuação'!#REF!</f>
        <v>#REF!</v>
      </c>
      <c r="G65" t="e">
        <f>'Planilha de Pontuação'!#REF!</f>
        <v>#REF!</v>
      </c>
      <c r="I65" t="e">
        <f>IF(F65="resumo",0.2,0)</f>
        <v>#REF!</v>
      </c>
      <c r="J65" t="e">
        <f>IF(F65="resumo estendido",0.4,0)</f>
        <v>#REF!</v>
      </c>
      <c r="K65" t="e">
        <f>IF(F65="trabalho completo",0.5,0)</f>
        <v>#REF!</v>
      </c>
      <c r="L65" t="e">
        <f>IF(F65="capítulo de livro",0.5,0)</f>
        <v>#REF!</v>
      </c>
    </row>
    <row r="66" spans="2:12" x14ac:dyDescent="0.25">
      <c r="B66" t="e">
        <f>'Planilha de Pontuação'!#REF!</f>
        <v>#REF!</v>
      </c>
      <c r="C66" t="e">
        <f>'Planilha de Pontuação'!#REF!</f>
        <v>#REF!</v>
      </c>
      <c r="D66" t="e">
        <f>'Planilha de Pontuação'!#REF!</f>
        <v>#REF!</v>
      </c>
      <c r="E66" t="e">
        <f>'Planilha de Pontuação'!#REF!</f>
        <v>#REF!</v>
      </c>
      <c r="F66" t="e">
        <f>'Planilha de Pontuação'!#REF!</f>
        <v>#REF!</v>
      </c>
      <c r="G66" t="e">
        <f>'Planilha de Pontuação'!#REF!</f>
        <v>#REF!</v>
      </c>
    </row>
    <row r="67" spans="2:12" x14ac:dyDescent="0.25">
      <c r="B67" t="e">
        <f>'Planilha de Pontuação'!#REF!</f>
        <v>#REF!</v>
      </c>
      <c r="C67" t="e">
        <f>'Planilha de Pontuação'!#REF!</f>
        <v>#REF!</v>
      </c>
      <c r="D67" t="e">
        <f>'Planilha de Pontuação'!#REF!</f>
        <v>#REF!</v>
      </c>
      <c r="E67" t="e">
        <f>'Planilha de Pontuação'!#REF!</f>
        <v>#REF!</v>
      </c>
      <c r="F67" t="e">
        <f>'Planilha de Pontuação'!#REF!</f>
        <v>#REF!</v>
      </c>
      <c r="G67" t="e">
        <f>'Planilha de Pontuação'!#REF!</f>
        <v>#REF!</v>
      </c>
    </row>
    <row r="68" spans="2:12" x14ac:dyDescent="0.25">
      <c r="B68" t="e">
        <f>'Planilha de Pontuação'!#REF!</f>
        <v>#REF!</v>
      </c>
      <c r="C68" t="e">
        <f>'Planilha de Pontuação'!#REF!</f>
        <v>#REF!</v>
      </c>
      <c r="D68" t="e">
        <f>'Planilha de Pontuação'!#REF!</f>
        <v>#REF!</v>
      </c>
      <c r="E68" t="e">
        <f>'Planilha de Pontuação'!#REF!</f>
        <v>#REF!</v>
      </c>
      <c r="F68" t="e">
        <f>'Planilha de Pontuação'!#REF!</f>
        <v>#REF!</v>
      </c>
      <c r="G68" t="e">
        <f>'Planilha de Pontuação'!#REF!</f>
        <v>#REF!</v>
      </c>
      <c r="I68" t="e">
        <f>IF(F68="resumo",0.2,0)</f>
        <v>#REF!</v>
      </c>
      <c r="J68" t="e">
        <f>IF(F68="resumo estendido",0.4,0)</f>
        <v>#REF!</v>
      </c>
      <c r="K68" t="e">
        <f>IF(F68="trabalho completo",0.5,0)</f>
        <v>#REF!</v>
      </c>
      <c r="L68" t="e">
        <f>IF(F68="capítulo de livro",0.5,0)</f>
        <v>#REF!</v>
      </c>
    </row>
    <row r="69" spans="2:12" x14ac:dyDescent="0.25">
      <c r="B69" t="e">
        <f>'Planilha de Pontuação'!#REF!</f>
        <v>#REF!</v>
      </c>
      <c r="C69" t="e">
        <f>'Planilha de Pontuação'!#REF!</f>
        <v>#REF!</v>
      </c>
      <c r="D69" t="e">
        <f>'Planilha de Pontuação'!#REF!</f>
        <v>#REF!</v>
      </c>
      <c r="E69" t="e">
        <f>'Planilha de Pontuação'!#REF!</f>
        <v>#REF!</v>
      </c>
      <c r="F69" t="e">
        <f>'Planilha de Pontuação'!#REF!</f>
        <v>#REF!</v>
      </c>
      <c r="G69" t="e">
        <f>'Planilha de Pontuação'!#REF!</f>
        <v>#REF!</v>
      </c>
    </row>
    <row r="70" spans="2:12" x14ac:dyDescent="0.25">
      <c r="B70" t="e">
        <f>'Planilha de Pontuação'!#REF!</f>
        <v>#REF!</v>
      </c>
      <c r="C70" t="e">
        <f>'Planilha de Pontuação'!#REF!</f>
        <v>#REF!</v>
      </c>
      <c r="D70" t="e">
        <f>'Planilha de Pontuação'!#REF!</f>
        <v>#REF!</v>
      </c>
      <c r="E70" t="e">
        <f>'Planilha de Pontuação'!#REF!</f>
        <v>#REF!</v>
      </c>
      <c r="F70" t="e">
        <f>'Planilha de Pontuação'!#REF!</f>
        <v>#REF!</v>
      </c>
      <c r="G70" t="e">
        <f>'Planilha de Pontuação'!#REF!</f>
        <v>#REF!</v>
      </c>
    </row>
    <row r="71" spans="2:12" x14ac:dyDescent="0.25">
      <c r="B71" t="e">
        <f>'Planilha de Pontuação'!#REF!</f>
        <v>#REF!</v>
      </c>
      <c r="C71" t="e">
        <f>'Planilha de Pontuação'!#REF!</f>
        <v>#REF!</v>
      </c>
      <c r="D71" t="e">
        <f>'Planilha de Pontuação'!#REF!</f>
        <v>#REF!</v>
      </c>
      <c r="E71" t="e">
        <f>'Planilha de Pontuação'!#REF!</f>
        <v>#REF!</v>
      </c>
      <c r="F71" t="e">
        <f>'Planilha de Pontuação'!#REF!</f>
        <v>#REF!</v>
      </c>
      <c r="G71" t="e">
        <f>'Planilha de Pontuação'!#REF!</f>
        <v>#REF!</v>
      </c>
      <c r="I71" t="e">
        <f>IF(F71="resumo",0.2,0)</f>
        <v>#REF!</v>
      </c>
      <c r="J71" t="e">
        <f>IF(F71="resumo estendido",0.4,0)</f>
        <v>#REF!</v>
      </c>
      <c r="K71" t="e">
        <f>IF(F71="trabalho completo",0.5,0)</f>
        <v>#REF!</v>
      </c>
      <c r="L71" t="e">
        <f>IF(F71="capítulo de livro",0.5,0)</f>
        <v>#REF!</v>
      </c>
    </row>
    <row r="72" spans="2:12" x14ac:dyDescent="0.25">
      <c r="B72" t="e">
        <f>'Planilha de Pontuação'!#REF!</f>
        <v>#REF!</v>
      </c>
      <c r="C72" t="e">
        <f>'Planilha de Pontuação'!#REF!</f>
        <v>#REF!</v>
      </c>
      <c r="D72" t="e">
        <f>'Planilha de Pontuação'!#REF!</f>
        <v>#REF!</v>
      </c>
      <c r="E72" t="e">
        <f>'Planilha de Pontuação'!#REF!</f>
        <v>#REF!</v>
      </c>
      <c r="F72" t="e">
        <f>'Planilha de Pontuação'!#REF!</f>
        <v>#REF!</v>
      </c>
      <c r="G72" t="e">
        <f>'Planilha de Pontuação'!#REF!</f>
        <v>#REF!</v>
      </c>
    </row>
    <row r="73" spans="2:12" x14ac:dyDescent="0.25">
      <c r="B73" t="e">
        <f>'Planilha de Pontuação'!#REF!</f>
        <v>#REF!</v>
      </c>
      <c r="C73" t="e">
        <f>'Planilha de Pontuação'!#REF!</f>
        <v>#REF!</v>
      </c>
      <c r="D73" t="e">
        <f>'Planilha de Pontuação'!#REF!</f>
        <v>#REF!</v>
      </c>
      <c r="E73" t="e">
        <f>'Planilha de Pontuação'!#REF!</f>
        <v>#REF!</v>
      </c>
      <c r="F73" t="e">
        <f>'Planilha de Pontuação'!#REF!</f>
        <v>#REF!</v>
      </c>
      <c r="G73" t="e">
        <f>'Planilha de Pontuação'!#REF!</f>
        <v>#REF!</v>
      </c>
    </row>
    <row r="74" spans="2:12" x14ac:dyDescent="0.25">
      <c r="B74" t="e">
        <f>'Planilha de Pontuação'!#REF!</f>
        <v>#REF!</v>
      </c>
      <c r="C74" t="e">
        <f>'Planilha de Pontuação'!#REF!</f>
        <v>#REF!</v>
      </c>
      <c r="D74" t="e">
        <f>'Planilha de Pontuação'!#REF!</f>
        <v>#REF!</v>
      </c>
      <c r="E74" t="e">
        <f>'Planilha de Pontuação'!#REF!</f>
        <v>#REF!</v>
      </c>
      <c r="F74" t="e">
        <f>'Planilha de Pontuação'!#REF!</f>
        <v>#REF!</v>
      </c>
      <c r="G74" t="e">
        <f>'Planilha de Pontuação'!#REF!</f>
        <v>#REF!</v>
      </c>
      <c r="I74" t="e">
        <f>IF(F74="resumo",0.2,0)</f>
        <v>#REF!</v>
      </c>
      <c r="J74" t="e">
        <f>IF(F74="resumo estendido",0.4,0)</f>
        <v>#REF!</v>
      </c>
      <c r="K74" t="e">
        <f>IF(F74="trabalho completo",0.5,0)</f>
        <v>#REF!</v>
      </c>
      <c r="L74" t="e">
        <f>IF(F74="capítulo de livro",0.5,0)</f>
        <v>#REF!</v>
      </c>
    </row>
    <row r="75" spans="2:12" x14ac:dyDescent="0.25">
      <c r="B75" t="e">
        <f>'Planilha de Pontuação'!#REF!</f>
        <v>#REF!</v>
      </c>
      <c r="C75" t="e">
        <f>'Planilha de Pontuação'!#REF!</f>
        <v>#REF!</v>
      </c>
      <c r="D75" t="e">
        <f>'Planilha de Pontuação'!#REF!</f>
        <v>#REF!</v>
      </c>
      <c r="E75" t="e">
        <f>'Planilha de Pontuação'!#REF!</f>
        <v>#REF!</v>
      </c>
      <c r="F75" t="e">
        <f>'Planilha de Pontuação'!#REF!</f>
        <v>#REF!</v>
      </c>
      <c r="G75" t="e">
        <f>'Planilha de Pontuação'!#REF!</f>
        <v>#REF!</v>
      </c>
    </row>
    <row r="76" spans="2:12" x14ac:dyDescent="0.25">
      <c r="B76" t="e">
        <f>'Planilha de Pontuação'!#REF!</f>
        <v>#REF!</v>
      </c>
      <c r="C76" t="e">
        <f>'Planilha de Pontuação'!#REF!</f>
        <v>#REF!</v>
      </c>
      <c r="D76" t="e">
        <f>'Planilha de Pontuação'!#REF!</f>
        <v>#REF!</v>
      </c>
      <c r="E76" t="e">
        <f>'Planilha de Pontuação'!#REF!</f>
        <v>#REF!</v>
      </c>
      <c r="F76" t="e">
        <f>'Planilha de Pontuação'!#REF!</f>
        <v>#REF!</v>
      </c>
      <c r="G76" t="e">
        <f>'Planilha de Pontuação'!#REF!</f>
        <v>#REF!</v>
      </c>
    </row>
    <row r="77" spans="2:12" x14ac:dyDescent="0.25">
      <c r="B77" t="e">
        <f>'Planilha de Pontuação'!#REF!</f>
        <v>#REF!</v>
      </c>
      <c r="C77" t="e">
        <f>'Planilha de Pontuação'!#REF!</f>
        <v>#REF!</v>
      </c>
      <c r="D77" t="e">
        <f>'Planilha de Pontuação'!#REF!</f>
        <v>#REF!</v>
      </c>
      <c r="E77" t="e">
        <f>'Planilha de Pontuação'!#REF!</f>
        <v>#REF!</v>
      </c>
      <c r="F77" t="e">
        <f>'Planilha de Pontuação'!#REF!</f>
        <v>#REF!</v>
      </c>
      <c r="G77" t="e">
        <f>'Planilha de Pontuação'!#REF!</f>
        <v>#REF!</v>
      </c>
      <c r="I77" t="e">
        <f>IF(F77="resumo",0.2,0)</f>
        <v>#REF!</v>
      </c>
      <c r="J77" t="e">
        <f>IF(F77="resumo estendido",0.4,0)</f>
        <v>#REF!</v>
      </c>
      <c r="K77" t="e">
        <f>IF(F77="trabalho completo",0.5,0)</f>
        <v>#REF!</v>
      </c>
      <c r="L77" t="e">
        <f>IF(F77="capítulo de livro",0.5,0)</f>
        <v>#REF!</v>
      </c>
    </row>
    <row r="78" spans="2:12" x14ac:dyDescent="0.25">
      <c r="B78" t="e">
        <f>'Planilha de Pontuação'!#REF!</f>
        <v>#REF!</v>
      </c>
      <c r="C78" t="e">
        <f>'Planilha de Pontuação'!#REF!</f>
        <v>#REF!</v>
      </c>
      <c r="D78" t="e">
        <f>'Planilha de Pontuação'!#REF!</f>
        <v>#REF!</v>
      </c>
      <c r="E78" t="e">
        <f>'Planilha de Pontuação'!#REF!</f>
        <v>#REF!</v>
      </c>
      <c r="F78" t="e">
        <f>'Planilha de Pontuação'!#REF!</f>
        <v>#REF!</v>
      </c>
      <c r="G78" t="e">
        <f>'Planilha de Pontuação'!#REF!</f>
        <v>#REF!</v>
      </c>
    </row>
    <row r="79" spans="2:12" x14ac:dyDescent="0.25">
      <c r="B79" t="e">
        <f>'Planilha de Pontuação'!#REF!</f>
        <v>#REF!</v>
      </c>
      <c r="C79" t="e">
        <f>'Planilha de Pontuação'!#REF!</f>
        <v>#REF!</v>
      </c>
      <c r="D79" t="e">
        <f>'Planilha de Pontuação'!#REF!</f>
        <v>#REF!</v>
      </c>
      <c r="E79" t="e">
        <f>'Planilha de Pontuação'!#REF!</f>
        <v>#REF!</v>
      </c>
      <c r="F79" t="e">
        <f>'Planilha de Pontuação'!#REF!</f>
        <v>#REF!</v>
      </c>
      <c r="G79" t="e">
        <f>'Planilha de Pontuação'!#REF!</f>
        <v>#REF!</v>
      </c>
    </row>
    <row r="80" spans="2:12" x14ac:dyDescent="0.25">
      <c r="B80" t="e">
        <f>'Planilha de Pontuação'!#REF!</f>
        <v>#REF!</v>
      </c>
      <c r="C80" t="e">
        <f>'Planilha de Pontuação'!#REF!</f>
        <v>#REF!</v>
      </c>
      <c r="D80" t="e">
        <f>'Planilha de Pontuação'!#REF!</f>
        <v>#REF!</v>
      </c>
      <c r="E80" t="e">
        <f>'Planilha de Pontuação'!#REF!</f>
        <v>#REF!</v>
      </c>
      <c r="F80" t="e">
        <f>'Planilha de Pontuação'!#REF!</f>
        <v>#REF!</v>
      </c>
      <c r="G80" t="e">
        <f>'Planilha de Pontuação'!#REF!</f>
        <v>#REF!</v>
      </c>
      <c r="I80" t="e">
        <f>IF(F80="resumo",0.2,0)</f>
        <v>#REF!</v>
      </c>
      <c r="J80" t="e">
        <f>IF(F80="resumo estendido",0.4,0)</f>
        <v>#REF!</v>
      </c>
      <c r="K80" t="e">
        <f>IF(F80="trabalho completo",0.5,0)</f>
        <v>#REF!</v>
      </c>
      <c r="L80" t="e">
        <f>IF(F80="capítulo de livro",0.5,0)</f>
        <v>#REF!</v>
      </c>
    </row>
    <row r="82" spans="9:12" x14ac:dyDescent="0.25">
      <c r="I82" s="41" t="e">
        <f>IF(SUM(I38:I81)&lt;=1,SUM(I38:I81),1)</f>
        <v>#REF!</v>
      </c>
      <c r="J82" s="42" t="e">
        <f>IF(SUM(J38:J81)&lt;=1.2,SUM(J38:J81),1.2)</f>
        <v>#REF!</v>
      </c>
      <c r="K82" s="42" t="e">
        <f>IF(SUM(K38:K81)&lt;=1.5,SUM(K38:K81),1.5)</f>
        <v>#REF!</v>
      </c>
      <c r="L82" s="43" t="e">
        <f>IF(SUM(L38:L81)&lt;=1,SUM(L38:L81),1)</f>
        <v>#REF!</v>
      </c>
    </row>
  </sheetData>
  <mergeCells count="5">
    <mergeCell ref="F2:I2"/>
    <mergeCell ref="F3:I3"/>
    <mergeCell ref="F4:I4"/>
    <mergeCell ref="F5:I5"/>
    <mergeCell ref="F6:I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Planilha de Pontuação</vt:lpstr>
      <vt:lpstr>Planilha2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Delgado</dc:creator>
  <cp:lastModifiedBy>Wilson Fernandes Junior</cp:lastModifiedBy>
  <dcterms:created xsi:type="dcterms:W3CDTF">2020-11-11T13:02:33Z</dcterms:created>
  <dcterms:modified xsi:type="dcterms:W3CDTF">2024-10-19T22:18:54Z</dcterms:modified>
</cp:coreProperties>
</file>